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mendoza\Documents\AA20017\VERIFI PMEJORAMEINTO DIC2016\VERIFICACION MAPAS DE RIESGOS 2017\"/>
    </mc:Choice>
  </mc:AlternateContent>
  <bookViews>
    <workbookView xWindow="0" yWindow="0" windowWidth="25125" windowHeight="11835" firstSheet="1" activeTab="2"/>
  </bookViews>
  <sheets>
    <sheet name="1. IDENTIFICACIÓN RIESGO" sheetId="1" r:id="rId1"/>
    <sheet name="2. ANALISIS Y VALORACION" sheetId="2" r:id="rId2"/>
    <sheet name="3. MAPA" sheetId="3" r:id="rId3"/>
    <sheet name="TABLAS ANALISIS" sheetId="4" r:id="rId4"/>
    <sheet name="TABLAS VALORACION" sheetId="5" r:id="rId5"/>
  </sheets>
  <definedNames>
    <definedName name="_xlnm._FilterDatabase" localSheetId="2" hidden="1">'3. MAPA'!$A$2:$W$79</definedName>
    <definedName name="_xlnm.Print_Area" localSheetId="0">'1. IDENTIFICACIÓN RIESGO'!$A$1:$F$31</definedName>
    <definedName name="_xlnm.Print_Area" localSheetId="1">'2. ANALISIS Y VALORACION'!$A$1:$Q$15</definedName>
    <definedName name="_xlnm.Print_Area" localSheetId="2">'3. MAPA'!$A$1:$W$83</definedName>
    <definedName name="_xlnm.Print_Area" localSheetId="3">'TABLAS ANALISIS'!$A$1:$L$45</definedName>
    <definedName name="CONTROLES" localSheetId="1">'TABLAS VALORACION'!$B$4:$B$26</definedName>
    <definedName name="CORRUPCION" localSheetId="0">'1. IDENTIFICACIÓN RIESGO'!$A$65:$A$66</definedName>
    <definedName name="CORRUPCION">'1. IDENTIFICACIÓN RIESGO'!$A$65:$A$66</definedName>
    <definedName name="factoresexternos" localSheetId="0">'1. IDENTIFICACIÓN RIESGO'!$J$2:$J$6</definedName>
    <definedName name="factoresinternos">'1. IDENTIFICACIÓN RIESGO'!$K$2:$K$5</definedName>
    <definedName name="OK">'1. IDENTIFICACIÓN RIESGO'!$A$64:$A$66</definedName>
    <definedName name="OLE_LINK1" localSheetId="0">'1. IDENTIFICACIÓN RIESGO'!$A$16</definedName>
    <definedName name="Tipo_de_riesgo" localSheetId="0">'1. IDENTIFICACIÓN RIESGO'!$H$1:$H$9</definedName>
    <definedName name="_xlnm.Print_Titles" localSheetId="0">'1. IDENTIFICACIÓN RIESGO'!$5:$8</definedName>
    <definedName name="_xlnm.Print_Titles" localSheetId="2">'3. MAPA'!$1:$13</definedName>
  </definedNames>
  <calcPr calcId="152511" concurrentCalc="0"/>
</workbook>
</file>

<file path=xl/calcChain.xml><?xml version="1.0" encoding="utf-8"?>
<calcChain xmlns="http://schemas.openxmlformats.org/spreadsheetml/2006/main">
  <c r="T14" i="3" l="1"/>
  <c r="T72" i="3"/>
  <c r="R47" i="3"/>
  <c r="T64" i="3"/>
  <c r="T63" i="3"/>
  <c r="T60" i="3"/>
  <c r="T58" i="3"/>
  <c r="O47" i="3"/>
  <c r="A36" i="3"/>
  <c r="P25" i="3"/>
  <c r="C47" i="3"/>
  <c r="G39" i="5"/>
  <c r="F39" i="5"/>
  <c r="E39" i="5"/>
  <c r="D39" i="5"/>
  <c r="H14" i="2"/>
  <c r="J36" i="3"/>
  <c r="C39" i="5"/>
  <c r="H13" i="2"/>
  <c r="J25" i="3"/>
  <c r="B39" i="5"/>
  <c r="L43" i="4"/>
  <c r="K43" i="4"/>
  <c r="K44" i="4"/>
  <c r="K45" i="4"/>
  <c r="J43" i="4"/>
  <c r="I43" i="4"/>
  <c r="I44" i="4"/>
  <c r="I45" i="4"/>
  <c r="H43" i="4"/>
  <c r="G43" i="4"/>
  <c r="G44" i="4"/>
  <c r="G45" i="4"/>
  <c r="F43" i="4"/>
  <c r="E43" i="4"/>
  <c r="E44" i="4"/>
  <c r="E45" i="4"/>
  <c r="D43" i="4"/>
  <c r="C43" i="4"/>
  <c r="C44" i="4"/>
  <c r="C45" i="4"/>
  <c r="Q47" i="3"/>
  <c r="P47" i="3"/>
  <c r="N47" i="3"/>
  <c r="M47" i="3"/>
  <c r="I47" i="3"/>
  <c r="G47" i="3"/>
  <c r="F47" i="3"/>
  <c r="E47" i="3"/>
  <c r="D47" i="3"/>
  <c r="B47" i="3"/>
  <c r="A47" i="3"/>
  <c r="R36" i="3"/>
  <c r="Q36" i="3"/>
  <c r="P36" i="3"/>
  <c r="O36" i="3"/>
  <c r="N36" i="3"/>
  <c r="M36" i="3"/>
  <c r="I36" i="3"/>
  <c r="G36" i="3"/>
  <c r="F36" i="3"/>
  <c r="E36" i="3"/>
  <c r="D36" i="3"/>
  <c r="C36" i="3"/>
  <c r="B36" i="3"/>
  <c r="R25" i="3"/>
  <c r="Q25" i="3"/>
  <c r="O25" i="3"/>
  <c r="N25" i="3"/>
  <c r="M25" i="3"/>
  <c r="K25" i="3"/>
  <c r="I25" i="3"/>
  <c r="G25" i="3"/>
  <c r="F25" i="3"/>
  <c r="E25" i="3"/>
  <c r="D25" i="3"/>
  <c r="C25" i="3"/>
  <c r="B25" i="3"/>
  <c r="I17" i="2"/>
  <c r="H17" i="2"/>
  <c r="B17" i="2"/>
  <c r="A17" i="2"/>
  <c r="I16" i="2"/>
  <c r="H16" i="2"/>
  <c r="E16" i="2"/>
  <c r="F16" i="2"/>
  <c r="I15" i="2"/>
  <c r="K47" i="3"/>
  <c r="H15" i="2"/>
  <c r="J47" i="3"/>
  <c r="B15" i="2"/>
  <c r="J15" i="2"/>
  <c r="A15" i="2"/>
  <c r="I14" i="2"/>
  <c r="K36" i="3"/>
  <c r="B14" i="2"/>
  <c r="A14" i="2"/>
  <c r="I13" i="2"/>
  <c r="B13" i="2"/>
  <c r="J13" i="2"/>
  <c r="A13" i="2"/>
  <c r="T5" i="2"/>
  <c r="B5" i="2"/>
  <c r="T4" i="2"/>
  <c r="J16" i="2"/>
  <c r="K16" i="2"/>
  <c r="J14" i="2"/>
  <c r="K14" i="2"/>
  <c r="L36" i="3"/>
  <c r="L25" i="3"/>
  <c r="K13" i="2"/>
  <c r="L47" i="3"/>
  <c r="K15" i="2"/>
  <c r="E17" i="2"/>
  <c r="F17" i="2"/>
  <c r="J17" i="2"/>
  <c r="K17" i="2"/>
  <c r="E13" i="2"/>
  <c r="E14" i="2"/>
  <c r="E15" i="2"/>
  <c r="H36" i="3"/>
  <c r="F14" i="2"/>
  <c r="F13" i="2"/>
  <c r="H25" i="3"/>
  <c r="H47" i="3"/>
  <c r="F15" i="2"/>
</calcChain>
</file>

<file path=xl/sharedStrings.xml><?xml version="1.0" encoding="utf-8"?>
<sst xmlns="http://schemas.openxmlformats.org/spreadsheetml/2006/main" count="1044" uniqueCount="660">
  <si>
    <t>ANEXO 1: IDENTIFICACIÓN Y CLASIFICACIÓN DE LOS RIESGOS
Vigencia 2016  Versión  2.0</t>
  </si>
  <si>
    <t>Código formato: PDE-10-001</t>
  </si>
  <si>
    <t>Tipo de riesgo</t>
  </si>
  <si>
    <t>FACTORES EXTERNO</t>
  </si>
  <si>
    <t>FACTORES INTERNOS</t>
  </si>
  <si>
    <t>Código documento:PDE-10
Versión 2.0</t>
  </si>
  <si>
    <t>1. Estrategico</t>
  </si>
  <si>
    <t>Económicos</t>
  </si>
  <si>
    <t>Infraestructura</t>
  </si>
  <si>
    <t>Página 1 de 3</t>
  </si>
  <si>
    <t>2. Imagen</t>
  </si>
  <si>
    <t>Medioambientales</t>
  </si>
  <si>
    <t>Personal</t>
  </si>
  <si>
    <t>3. Operativo</t>
  </si>
  <si>
    <t>Políticos</t>
  </si>
  <si>
    <t>Procesos</t>
  </si>
  <si>
    <t>PROCESO</t>
  </si>
  <si>
    <t>PROCESO DE VIGILANCIA Y CONTROL A LA GESTIÓN FISCAL</t>
  </si>
  <si>
    <t>4. Financiero</t>
  </si>
  <si>
    <t>Sociales</t>
  </si>
  <si>
    <t>Tecnología</t>
  </si>
  <si>
    <t>OBJETIVO DEL PROCESO</t>
  </si>
  <si>
    <t>Ejercer la vigilancia y control a la gestión fiscal de los sujetos de control, en aras del mejoramiento de la calidad de vida de los ciudadanos del Distrito Capital.</t>
  </si>
  <si>
    <t>5. Cumplimiento</t>
  </si>
  <si>
    <t>Tecnólogicos</t>
  </si>
  <si>
    <t>CONTEXTO ESTRATEGICO</t>
  </si>
  <si>
    <t>Tipo de Riesgo</t>
  </si>
  <si>
    <t>DESCRIPCIÓN DEL RIESGO</t>
  </si>
  <si>
    <t xml:space="preserve">CAUSAS
 (Factores internos, externos, agente generador) </t>
  </si>
  <si>
    <t>CONSECUENCIAS POTENCIALES</t>
  </si>
  <si>
    <t>6. Tecnología</t>
  </si>
  <si>
    <t>Externos</t>
  </si>
  <si>
    <t>Internos</t>
  </si>
  <si>
    <t>7. Antijurídico</t>
  </si>
  <si>
    <t>8. Corrupción</t>
  </si>
  <si>
    <t>Omitir información que permita configurar presuntos hallazgos y no dar traslado a las autoridades competentes, o impedir el impulso propio en un proceso sancionatorio.</t>
  </si>
  <si>
    <t>Intereses económicos, políticos o personales, falta de ética profesional.</t>
  </si>
  <si>
    <t xml:space="preserve">Pérdida de recursos públicos, por falta de objetividad en la ejecución del proceso auditor.
Incurrir en sanciones legales por no aplicación de las normas.
Afectación de la Imagen de la Contaloría de Bogotá
</t>
  </si>
  <si>
    <t xml:space="preserve">Falta de conocimiento y/ó experticia por parte del talento humano designado para el desarrollo del proceso auditor por la alta rotación de funcionarios nuevos en el proceso auditor de la entidad. </t>
  </si>
  <si>
    <t>Desconocimiento de los temas de control fiscal.
Falta de actualización en normas de auditoria.
Falta de capacitación.
Falta de compromiso</t>
  </si>
  <si>
    <t>No conformidad del producto.
Hallazgos sin contundencia.
Incurrir en sanciones legales por no aplicación de las normas.
Inadecuada vigilancia y control a los recursos del erario público</t>
  </si>
  <si>
    <t>9. Otro riesgos</t>
  </si>
  <si>
    <t xml:space="preserve">Falta de efectividad en los resultados del ejercicio del control fiscal.  </t>
  </si>
  <si>
    <t xml:space="preserve">Inadecuada planeación del proceso de vigilancia y control .
Falta de analisis de información que soporte la actuación fiscal.
Desconocimeinto de los procedimientos.
Posible incumplimiento en la presentación de los productos en cuanto a forma, fondo y plazos determinados en los procedimientos.
</t>
  </si>
  <si>
    <t>Afectación de la imagen de la contraloría de Bogotá.
Perdida de credibilidad y confianza</t>
  </si>
  <si>
    <t xml:space="preserve">Tabla No. 1. FACTORES EXTERNOS E INTERNOS DEL RIESGOS QUE PUEDEN SER CONSIDERADOS </t>
  </si>
  <si>
    <t>FACTORES EXTERNOS</t>
  </si>
  <si>
    <t>Económicos: disponibilidad de capital, emisión de deuda o no pago de la misma, liquidez, Mercados financieros, desempleo, competencia</t>
  </si>
  <si>
    <t>Infraestructura: disponibilidad de activos, Capacidad de los activos, acceso al capital</t>
  </si>
  <si>
    <t>Medioambientales: emisiones y residuos, Energía, catástrofes naturales, desarrollo Sostenible</t>
  </si>
  <si>
    <t>Personal: capacidad del personal, salud, Seguridad</t>
  </si>
  <si>
    <t>Políticos: cambios de gobierno, legislación, políticas públicas, regulación</t>
  </si>
  <si>
    <t>Procesos: capacidad, diseño, ejecución, proveedores, entradas, salidas, conocimiento</t>
  </si>
  <si>
    <t>Sociales: demografía, responsabilidad social, terrorismo.</t>
  </si>
  <si>
    <t>Tecnología: integridad de datos, disponibilidad de datos y sistemas, desarrollo, producción, mantenimiento</t>
  </si>
  <si>
    <t>Tecnológicos: interrupciones, comercio electrónico, datos externos, tecnología emergente.</t>
  </si>
  <si>
    <t xml:space="preserve"> Tabla No. 2. MATRIZ DEFINICIÓN DEL RIESGO </t>
  </si>
  <si>
    <t>Descripción del riesgo</t>
  </si>
  <si>
    <t>Acción u Omisión</t>
  </si>
  <si>
    <t>Uso del poder</t>
  </si>
  <si>
    <t xml:space="preserve">Desviar la gestión de lo público </t>
  </si>
  <si>
    <t>Beneficio particular</t>
  </si>
  <si>
    <t>SI</t>
  </si>
  <si>
    <t>NO</t>
  </si>
  <si>
    <t xml:space="preserve">Nota. Aplica para todos los riesgos </t>
  </si>
  <si>
    <t>CORRUPCION</t>
  </si>
  <si>
    <t xml:space="preserve">            </t>
  </si>
  <si>
    <t>ANEXO 2. ANÁLISIS Y VALORACIÓN DE RIESGOS 
Vigencia 2016     Versión 2.0</t>
  </si>
  <si>
    <t>Código formato: PDE-10-002</t>
  </si>
  <si>
    <t>TABLA 4. FORMULA A UTILIZAR</t>
  </si>
  <si>
    <t>FORMULA PARA DETERMINAR ZONA DE RIESGO</t>
  </si>
  <si>
    <t>Página 2 de 3</t>
  </si>
  <si>
    <t>Riesgo de Gestión</t>
  </si>
  <si>
    <t>Riesgo corrupción</t>
  </si>
  <si>
    <t>Riesgo</t>
  </si>
  <si>
    <t>Análisis del riesgo</t>
  </si>
  <si>
    <t>Valoración del riesgo</t>
  </si>
  <si>
    <t>Riesgo Inherente</t>
  </si>
  <si>
    <t>Controles</t>
  </si>
  <si>
    <t>Riesgo Residual</t>
  </si>
  <si>
    <t>Acciones Asociadas al Control</t>
  </si>
  <si>
    <t>Probabilidad</t>
  </si>
  <si>
    <t>Impacto</t>
  </si>
  <si>
    <t>Zona del riesgo</t>
  </si>
  <si>
    <t>Medida de respuesta</t>
  </si>
  <si>
    <t>Período de ejecución</t>
  </si>
  <si>
    <t xml:space="preserve">Acciones </t>
  </si>
  <si>
    <t>Indicador</t>
  </si>
  <si>
    <t>Área
Responsable</t>
  </si>
  <si>
    <t>Registro</t>
  </si>
  <si>
    <t>TABLA 5. MEDIDA DE RESPUESTA</t>
  </si>
  <si>
    <t>B (baja)</t>
  </si>
  <si>
    <t>ZONA DE RIESGO</t>
  </si>
  <si>
    <t>MEDIDA RIESGO DE GESTION</t>
  </si>
  <si>
    <t>MEDIDA RIESGO DE CORRUPCION</t>
  </si>
  <si>
    <t>M (moderada)</t>
  </si>
  <si>
    <t xml:space="preserve">Baja </t>
  </si>
  <si>
    <t>Asumir el riesgo.</t>
  </si>
  <si>
    <t>Eliminarse o reducirse fácilmente con los controles establecidos en la entidad</t>
  </si>
  <si>
    <t>A (alta)</t>
  </si>
  <si>
    <t>Fecha Inicio</t>
  </si>
  <si>
    <t>Fecha Final</t>
  </si>
  <si>
    <t>Moderada</t>
  </si>
  <si>
    <t>Asumir el riesgo, reducir el riesgo.</t>
  </si>
  <si>
    <t>Eliminar el riesgo de corrupción o por lo menos llevarlo a la Zona de Riesgo Baja.</t>
  </si>
  <si>
    <t>E (extrema)</t>
  </si>
  <si>
    <t>Alta</t>
  </si>
  <si>
    <t>Reducir el riesgo, evitar el riesgo, compartir o transferir.</t>
  </si>
  <si>
    <t xml:space="preserve">Llevar los riesgos a la Zona de Riesgo Moderada, Baja o eliminarlo. </t>
  </si>
  <si>
    <t>Normas claras y aplicadas</t>
  </si>
  <si>
    <t xml:space="preserve">Rotar a los funcionarios de la dependecia dentro de los sujetos adscritos a la dirección sectorial.
</t>
  </si>
  <si>
    <t>No. De funcionarios rotados  /Total  de funcionarios que realizan auditoría en la dirección sectorial*100</t>
  </si>
  <si>
    <t>Direcciones Sectoriales de Fiscalización</t>
  </si>
  <si>
    <t xml:space="preserve">Memorandos de asignacion
</t>
  </si>
  <si>
    <t>Extrema</t>
  </si>
  <si>
    <t>Reducir el riesgo, Evitar,  compartir o transferir</t>
  </si>
  <si>
    <t>Tratamiento prioritario. Se deben implementar los controles orientados a reducir la posibilidad de ocurrencia del riesgo o disminuir el impacto de sus efectos y tomar las medidas de protección.</t>
  </si>
  <si>
    <t>Procedimientos formales aplicados</t>
  </si>
  <si>
    <t>Realizar actividades de inducción al interior de las dependencias,  que permitan transmitir conocimiento.</t>
  </si>
  <si>
    <t>No. de inducciones realizadas  / Total de funcionarios nuevos en las sectoriales * 100</t>
  </si>
  <si>
    <t>Formato de inducción</t>
  </si>
  <si>
    <t>Monitoreo de riesgos</t>
  </si>
  <si>
    <t xml:space="preserve">Actas de mesas de trabajo suscritas en la Dirección 
</t>
  </si>
  <si>
    <t>Código formato: PDE-10-003</t>
  </si>
  <si>
    <t>Página 3 de 3</t>
  </si>
  <si>
    <t>Entidad: CONTRALORIA DE BOGOTA D.C</t>
  </si>
  <si>
    <t>Identificación del riesgo</t>
  </si>
  <si>
    <t>Valoración del Riesgo de Corrupción</t>
  </si>
  <si>
    <t>Monitoreo y Revisión
(Responsable del Proceso)</t>
  </si>
  <si>
    <t>Seguimiento y Verificación
(Oficina de Control Interno)</t>
  </si>
  <si>
    <t>Causa</t>
  </si>
  <si>
    <t>Consecuencias</t>
  </si>
  <si>
    <t>Monitoreo Acciones</t>
  </si>
  <si>
    <t>Nivel de avance del Indicador</t>
  </si>
  <si>
    <t>Verificación Acciones adelantadas</t>
  </si>
  <si>
    <t>Estado
A: Abierto
M: Mitigado
MA: Materializado</t>
  </si>
  <si>
    <t>Observaciones</t>
  </si>
  <si>
    <t>N.A.</t>
  </si>
  <si>
    <t>TABLA 3. MEDICION DE RIESGOS - PROBABILIDAD</t>
  </si>
  <si>
    <t>Descriptor</t>
  </si>
  <si>
    <t>Descripción</t>
  </si>
  <si>
    <t>Frecuencia</t>
  </si>
  <si>
    <t>calificación</t>
  </si>
  <si>
    <t>Rara vez o raro</t>
  </si>
  <si>
    <t>El evento puede ocurrir solo en circunstancias excepcionales</t>
  </si>
  <si>
    <t>No se ha presentado en los últimos 5 años</t>
  </si>
  <si>
    <t>Improbable</t>
  </si>
  <si>
    <t>El evento puede ocurrir en algún momento.</t>
  </si>
  <si>
    <t>Al menos de una vez en los últimos 5 años.</t>
  </si>
  <si>
    <t>Posible</t>
  </si>
  <si>
    <t xml:space="preserve">El evento podría ocurrir en algún momento </t>
  </si>
  <si>
    <t>Al menos de una vez en los últimos 2 años.</t>
  </si>
  <si>
    <t>Probable</t>
  </si>
  <si>
    <t>El evento probablemente ocurrirá en la mayoría de las circunstancias</t>
  </si>
  <si>
    <t>Al menos de una vez en el último año.</t>
  </si>
  <si>
    <t xml:space="preserve">Casi seguro </t>
  </si>
  <si>
    <t xml:space="preserve">Se espera que el evento ocurra en la mayoría de las circunstancias </t>
  </si>
  <si>
    <t>Más de una vez al año.</t>
  </si>
  <si>
    <t>Nota Aplica para todo tipo de riesgos</t>
  </si>
  <si>
    <t>TABLA 4. MEDICION DE RIESGOS - IMPACTO - NO APLICA CORRUPCIÓN</t>
  </si>
  <si>
    <t>calificación riesgos estratégicos</t>
  </si>
  <si>
    <t>Insignificante</t>
  </si>
  <si>
    <t xml:space="preserve">Si el hecho llegara a presentarse, tendría consecuencias o efectos mínimos sobre la entidad. </t>
  </si>
  <si>
    <t>Menor</t>
  </si>
  <si>
    <t xml:space="preserve">Si el hecho llegara a presentarse, tendría bajo impacto o efecto sobre la entidad. </t>
  </si>
  <si>
    <t>Moderado</t>
  </si>
  <si>
    <t xml:space="preserve">Si el hecho llegara a presentarse, tendría medianas consecuencias o efectos sobre la entidad. </t>
  </si>
  <si>
    <t>Mayor</t>
  </si>
  <si>
    <t xml:space="preserve">Si el hecho llegara a presentarse, tendría altas consecuencias o efectos sobre la entidad </t>
  </si>
  <si>
    <t>Catastrófico</t>
  </si>
  <si>
    <t>Si el hecho llegara a presentarse, tendría desastrosas consecuencias o efectos sobre la entidad.</t>
  </si>
  <si>
    <t>TABLA No.5. FORMATO PARA DETERMINAR EL IMPACTO - RIESGOS DE CORRUPCIÓN</t>
  </si>
  <si>
    <t xml:space="preserve">Nº </t>
  </si>
  <si>
    <t>Pregunta 
Si el riesgo de corrupción se materializa podría…</t>
  </si>
  <si>
    <t>Riesgo 1</t>
  </si>
  <si>
    <t>Riesgo 2</t>
  </si>
  <si>
    <t>Riesgo 3</t>
  </si>
  <si>
    <t>Riesgo 4</t>
  </si>
  <si>
    <t>Riesgo 5</t>
  </si>
  <si>
    <t xml:space="preserve">Si </t>
  </si>
  <si>
    <t xml:space="preserve">¿Afectar al grupo de funcionarios del proceso? </t>
  </si>
  <si>
    <t>X</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</si>
  <si>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</si>
  <si>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</si>
  <si>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</si>
  <si>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</si>
  <si>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 xml:space="preserve"> ¿Generar pérdida de recursos económicos?</t>
  </si>
  <si>
    <t>x</t>
  </si>
  <si>
    <t>¿Afectar la generación de los productos o la prestación de servicios?</t>
  </si>
  <si>
    <t>¿Dar lugar al detrimento de calidad de vida de la comunidad por la pérdida del bien o servicios o los recursos públicos?</t>
  </si>
  <si>
    <t>¿Generar pérdida de información de la Entidad?</t>
  </si>
  <si>
    <t xml:space="preserve">¿Generar intervención de los órganos de control, de la Fiscalía, u otro ente? </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</si>
  <si>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</si>
  <si>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</si>
  <si>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</si>
  <si>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</si>
  <si>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</si>
  <si>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</si>
  <si>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</si>
  <si>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</si>
  <si>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</si>
  <si>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Clasificación del Impacto</t>
  </si>
  <si>
    <t>CALIFICACIÓN IMPACTO RIESGO DE CORRUPCIÓN</t>
  </si>
  <si>
    <t>RESPUESTAS POSITIVAS</t>
  </si>
  <si>
    <t>DESCRIPCIÓN</t>
  </si>
  <si>
    <t>PUNTAJE</t>
  </si>
  <si>
    <t>1 - 5</t>
  </si>
  <si>
    <t>6-11</t>
  </si>
  <si>
    <t>12-18</t>
  </si>
  <si>
    <t>TABLA No.6. ZONA DE RIESGO Y MEDIDA DE RESPUESTA</t>
  </si>
  <si>
    <t>ZONA DE RIESGO Y MEDIDA DE RESPUESTA PARA RIESGO - NO APLICA RIESGOS DE CORRUPCIÓN</t>
  </si>
  <si>
    <t>PROBABILIDAD</t>
  </si>
  <si>
    <t>IMPACTO</t>
  </si>
  <si>
    <t>Insignificante (1)</t>
  </si>
  <si>
    <t>Menor (2)</t>
  </si>
  <si>
    <t>Moderado (3)</t>
  </si>
  <si>
    <t>Mayor (4)</t>
  </si>
  <si>
    <t>Catastrófico (5)</t>
  </si>
  <si>
    <t xml:space="preserve"> Raro (1)</t>
  </si>
  <si>
    <t xml:space="preserve"> B </t>
  </si>
  <si>
    <t xml:space="preserve"> M </t>
  </si>
  <si>
    <t xml:space="preserve"> A</t>
  </si>
  <si>
    <t>Improbable (2)</t>
  </si>
  <si>
    <t>M</t>
  </si>
  <si>
    <t>A</t>
  </si>
  <si>
    <t>E</t>
  </si>
  <si>
    <t>Posible (3)</t>
  </si>
  <si>
    <t>Probable (4)</t>
  </si>
  <si>
    <t>Casi Seguro (5)</t>
  </si>
  <si>
    <t>MEDIDA DE RESPUESTA</t>
  </si>
  <si>
    <t>B: Zona de riesgo baja: Asumir el riesgo</t>
  </si>
  <si>
    <t xml:space="preserve">M: Zona de riesgo moderada: Asumir el riesgo, reducir el riesgo </t>
  </si>
  <si>
    <t xml:space="preserve">A: Zona de riesgo Alta: Reducir el riesgo, evitar, compartir o transferir </t>
  </si>
  <si>
    <t>E: Zona de riesgo extrema: Reducir el riesgo, evitar, compartir o transferir</t>
  </si>
  <si>
    <t>ZONA DE RIESGO Y MEDIDA DE RESPUESTA PARA RIESGOS DE CORRUPCIÓN</t>
  </si>
  <si>
    <t>Moderado (5)</t>
  </si>
  <si>
    <t>Mayor (10)</t>
  </si>
  <si>
    <t>Catastrófico (20)</t>
  </si>
  <si>
    <t>B</t>
  </si>
  <si>
    <t>Rara vez (1)</t>
  </si>
  <si>
    <t>B: Zona de riesgo baja: Eliminarse o reducirse fácilmente con los controles establecidos en la entidad</t>
  </si>
  <si>
    <t>M: Zona de riesgo moderada: Eliminar el riesgo de corrupción o por lo menos llevarlo a la Zona de Riesgo Baja.</t>
  </si>
  <si>
    <t xml:space="preserve">A: Zona de riesgo Alta: Llevar los riesgos a la Zona de Riesgo Moderada, Baja o eliminarlo. </t>
  </si>
  <si>
    <t>E: Zona de riesgo extrema: Tratamiento prioritario. Se deben implementar los controles orientados a reducir la posibilidad de ocurrencia del riesgo o disminuir el impacto de sus efectos y tomar las medidas de protección.</t>
  </si>
  <si>
    <t>TABLA No. 7. EJEMPLOS DE TIPOS DE CONTROLES</t>
  </si>
  <si>
    <t>GESTIÓN</t>
  </si>
  <si>
    <t>Políticas claras aplicadas</t>
  </si>
  <si>
    <t>Seguimiento al plan estratégico y operativo</t>
  </si>
  <si>
    <t>Indicadores de gestión</t>
  </si>
  <si>
    <t>Tableros de control</t>
  </si>
  <si>
    <t>Seguimiento a cronograma</t>
  </si>
  <si>
    <t>Evaluación del desempeño</t>
  </si>
  <si>
    <t>Informes de gestión</t>
  </si>
  <si>
    <t>OPERATIVOS</t>
  </si>
  <si>
    <t>Conciliaciones</t>
  </si>
  <si>
    <t>Consecutivos</t>
  </si>
  <si>
    <t>Verificación de firmas</t>
  </si>
  <si>
    <t>Listas de chequeo</t>
  </si>
  <si>
    <t>Registro controlado</t>
  </si>
  <si>
    <t>Segregación de funciones</t>
  </si>
  <si>
    <t>Niveles de autorización</t>
  </si>
  <si>
    <t>Custodia apropiada</t>
  </si>
  <si>
    <t>Pólizas</t>
  </si>
  <si>
    <t>Seguridad física</t>
  </si>
  <si>
    <t>Contingencias y respaldo</t>
  </si>
  <si>
    <t>Personal capacitado</t>
  </si>
  <si>
    <t>Aseguramiento y calidad</t>
  </si>
  <si>
    <t>LEGALES</t>
  </si>
  <si>
    <t xml:space="preserve">TABLA 8. CRITERIOS PARA EVALUAR LOS CONTROLES </t>
  </si>
  <si>
    <t>CRITERIOS</t>
  </si>
  <si>
    <t>¿Existen manuales, instructivos o procedimientos para el manejo del control?</t>
  </si>
  <si>
    <t>¿Está(n) definido(s) el(los) responsables(s) de la ejecución del control y del seguimiento?</t>
  </si>
  <si>
    <t>¿El control es automático?</t>
  </si>
  <si>
    <t>¿El control es manual?</t>
  </si>
  <si>
    <t>¿La frecuencia de ejecución del control y seguimiento es adecuada?</t>
  </si>
  <si>
    <t>¿Se cuenta con evidencias de la ejecución y seguimiento del control?</t>
  </si>
  <si>
    <t>¿En el tiempo que lleva la herramienta ha demostrado ser efectiva?</t>
  </si>
  <si>
    <t>TABLA 9. CALIFICACIÓN DE LOS CONTROLES</t>
  </si>
  <si>
    <t>RANGO DE CALIFICACION DE LOS CONTROLES</t>
  </si>
  <si>
    <t>PUNTAJE A DISMINUIR EN PROBABILIDAD</t>
  </si>
  <si>
    <t>De 0 a 50</t>
  </si>
  <si>
    <t>De 51 a 75</t>
  </si>
  <si>
    <t>De 76 a 100</t>
  </si>
  <si>
    <t>DIRECCIONAMIENTO ESTRATÉGICO</t>
  </si>
  <si>
    <t>Desconocimiento de la forma y términos para el reporte de información por parte de las dependencias de la Entidad.
Informes inoportunos.
Omisión de procedimientos.</t>
  </si>
  <si>
    <t>Inoportunidad y baja calidad de la información para el seguimiento y evaluación de la Gestión Institucional. (Estratégico)</t>
  </si>
  <si>
    <t>Afectación de la imagen de la Contraloría de Bogotá y pérdida de credibilidad.
Toma de decisiones basada en información inoportuna y poco confiable.
Observaciones formuladas por los entes de control por incumplimiento.</t>
  </si>
  <si>
    <t>Comunicar a las dependencias de la Entidad la forma y términos de reporte de la información como insumo para evaluar la gestión institucional.</t>
  </si>
  <si>
    <t>No. De Memorandos comunicando la forma y términos de reportar información * 100 / No. Reportes (4) de Información establecidos</t>
  </si>
  <si>
    <t>Dirección de Planeación</t>
  </si>
  <si>
    <t>Memorando</t>
  </si>
  <si>
    <t>COMUNICACIÓN ESTRATÉGICA</t>
  </si>
  <si>
    <t>Falta de claridad o de verificación de un tema antes de ser divulgado.</t>
  </si>
  <si>
    <t>Acciones en contra de la Entidad por inexactitud de información institucional divulgada a través de boletines de prensa. (Estratégico).</t>
  </si>
  <si>
    <t xml:space="preserve">Acciones en contra de la entidad y pérdida de credibilidad.
</t>
  </si>
  <si>
    <t xml:space="preserve">Solicitar el  visto bueno del Director Sectorial o del Contralor, antes de ser publicado el comunicado de prensa </t>
  </si>
  <si>
    <t>No. de boletines 
con visto bueno 
/No. de boletines 
divulgados*100</t>
  </si>
  <si>
    <t>Oficina Asesora de Comunicaciones</t>
  </si>
  <si>
    <t>Visto bueno comunicado de prensa</t>
  </si>
  <si>
    <t>Uso indebido de la información</t>
  </si>
  <si>
    <t>Inadecuado manejo de la información relacionada con los resultados de la gestión institucional. (Corrupción).</t>
  </si>
  <si>
    <t>Afecta la toma de decisiones y la imagen de la entidad.</t>
  </si>
  <si>
    <t>Baja</t>
  </si>
  <si>
    <t xml:space="preserve">Diligenciar  formato de seguimiento y control para la información que será divulgada 
</t>
  </si>
  <si>
    <t>Se estableció un formato de control</t>
  </si>
  <si>
    <t>Oficina asesora de Comunicaciones</t>
  </si>
  <si>
    <t>Formta seguimiento y control de la información</t>
  </si>
  <si>
    <t>PARTICIPACIÓN CIUDADANA</t>
  </si>
  <si>
    <t>Desconocimiento de los ciudadanos para realizar requerimientos ante las instancias pertinentes.
No dar respuesta adecuada y oportuna a los requerimientos presentados por los ciudadanos y por el Concejo de Bogotá, de competencia de la Contraloría o no tramitar a las entidades competentes.</t>
  </si>
  <si>
    <t>Inadecuada atención a los requerimientos presentados por la ciudadanía y el Concejo de Bogotá, (peticiones, sugerencias, quejas y reclamos, proposiciones). (Estratégico)</t>
  </si>
  <si>
    <t>Percepción negativa de la ciudadanía y del Concejo al no ver resueltas sus expectativas.</t>
  </si>
  <si>
    <t>Atender oportunamente los requerimientos que son competencia de la entidad (peticiones, sugerencias, quejas y reclamos, proposiciones), presentados por los ciudadanos y el Concejo.</t>
  </si>
  <si>
    <t>Cantidad de solicitudes y requerimientos atendidos de los clientes * 100 /Cantidad de solicitudes y requerimientos presentados por los clientes (Ciudadnía y Concejo).</t>
  </si>
  <si>
    <t>Centro de Atención al Ciudadano.</t>
  </si>
  <si>
    <t>ESTUDIOS DE ECONOMÍA Y POLÍTICA PÚBLICA</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</si>
  <si>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</si>
  <si>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</si>
  <si>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</si>
  <si>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 xml:space="preserve">Realizar un taller dirigido a los funcionarios de la DEPP, en temas relacionados con: Estatuto anticorrupción, delitos contra la administración pública, principios y valores éticos para su sensibilización, apropiación y aplicación en el desarrollo de las funciones propias de este proceso.   
</t>
  </si>
  <si>
    <t xml:space="preserve">Capacitación realizada * 100 /Capacitación Programada (1)
</t>
  </si>
  <si>
    <t>Dirección de EEPP, Subdirecciones y profesionales de: Estudios Económicos y Fiscales; Estadística y Análisis Presupuestal y Financiero y Evaluación de Política Pública</t>
  </si>
  <si>
    <t>Listados de asistencia a la capacitación</t>
  </si>
  <si>
    <t xml:space="preserve">No aplicación de las normas que regulan los derechos de autor por parte de los funcionarios que elaboran los productos, al omitir citar fuentes de las investigaciones; así como la bibliografía tomada para las mismas.
Revisión inadecuada por parte  de los responsables de la elaboración, revisión y aprobación de los informes.
</t>
  </si>
  <si>
    <t xml:space="preserve">Incurrir en plagio o presentación de información no veraz en alguno de los informes, estudios y pronunciamientos generados en el Proceso Estudios de Economía y Política Pública. 
</t>
  </si>
  <si>
    <t xml:space="preserve">Daño Antijurídico por Demandas contra la Entidad. 
Pérdida de credibilidad y confianza en el organismo de control.
</t>
  </si>
  <si>
    <t xml:space="preserve">Firmar un "Acuerdo de Responsabilidad o Pacto Ético”, por cada uno de los funcionarios que forman parte del equipo designado, para la elaboración del producto. 
Realizar un taller práctico dirigido a los funcionarios de la DEPP, donde se dé a conocer las herramientas que existen para la detección de plagios. </t>
  </si>
  <si>
    <t xml:space="preserve">Acuerdos de responsabilidad o Pactos Éticos firmados por los funcionarios, que elaboran los productos * 100 /Total de productos programados en el PAE-2016.
</t>
  </si>
  <si>
    <t>Formatos de Pacto Ético firmados  por los responsables de la elaboración de los estudios e informes.
Listados de asistencia a la capacitación</t>
  </si>
  <si>
    <t xml:space="preserve">Carencia de Validadores en SIVICOF que permite recepcionar información no confiable. 
No contar con desarrollos tecnológicos que permitan consolidar información presupuestal, deuda, tesorería e inversiones; así como: ambiental y de cumplimiento del Plan de desarrollo.
La plataforma tecnológica de la institución no presenta un nivel de desarrollo e implementación apropiado para la integración de datos.
</t>
  </si>
  <si>
    <t>Incumplimiento con el objetivo del proceso EPP, al no disponer de información confiable y oportuna de la reportada por los sujetos de control en la rendición de la cuenta, a través del Sistema SIVICOF, para la elaboración de los informes y estudios planificados en el PAE.</t>
  </si>
  <si>
    <t xml:space="preserve">Atraso en la elaboración y entrega de los productos. 
Perdida de confiabilidad de la información. 
Pérdida de la imagen institucional y posibles consecuencias legales
</t>
  </si>
  <si>
    <t xml:space="preserve">Comunicar oportunamente a las direcciones sectoriales sobre las inconsistencias presentadas en la Rendición de la Cuenta. 
Reportar a las TICs las fallas, falencias e inconsistencias presentadas en el Aplicativo SIVICOF. 
Solicitar a las TCS, mediante comunicación el desarrollo de un validador de datos que consolide la información en una base de datos. 
</t>
  </si>
  <si>
    <t>Comunicaciones Remitidas:
SI=100%
NO=0%</t>
  </si>
  <si>
    <t>Mesas de Trabajo
Comunicaciones Remitidas
Reportes de fallas a las TICs</t>
  </si>
  <si>
    <t xml:space="preserve">Incumplimiento en la entrega de la información como insumo primordial para los informes y estudios. </t>
  </si>
  <si>
    <t xml:space="preserve">Incumplimiento en los plazos fijados en el PAE, para la entrega oportuna de los productos. </t>
  </si>
  <si>
    <t xml:space="preserve">Que los informes pierdan su finalidad para los cuales son elaborados como son  prestar apoyo al Concejo de Bogotá y contribuir al mejoramiento de la gestión de las entidades al no garantizar la entrega oportuna. </t>
  </si>
  <si>
    <t xml:space="preserve">Verificar que en el memorando de asignación se encuentren determinadas las fechas establecidas en el PAE para entrega de los insumos. En el evento que no se encuentren allí consignadas, realizar la respectiva comunicación a las Direcciones Sectoriales, con copia a la Responsable del PVCGF. </t>
  </si>
  <si>
    <t>Comunicaciones Remitidas</t>
  </si>
  <si>
    <t xml:space="preserve">Bloqueo indiscriminado en TICs, para el acceso a páginas y blogs privados, por políticas de seguridad Institucional. 
No disponer del personal asignado en planta de manera permanente para desarrollar los estudios.
</t>
  </si>
  <si>
    <t xml:space="preserve">Limitar la calidad de los productos. </t>
  </si>
  <si>
    <t xml:space="preserve">Limitación en el proceso investigativo. </t>
  </si>
  <si>
    <t xml:space="preserve">Solicitar a las TICs, el acceso permanente de las páginas y Blogs para facilitar la consulta de información en el desarrollo de los estudios. 
Hacer los requerimientos a la Dirección de Talento Humano, para que se remplacen los funcionarios retirados y trasladados, en las respectivas Subdirecciones, Con el fin de no obstaculizar el normal desarrollo en la elaboración de los productos. 
</t>
  </si>
  <si>
    <t>Mesas de Trabajo
Comunicaciones Remitidas</t>
  </si>
  <si>
    <t>RESPONSABILIDAD FISCAL Y JURISDICCIÓN COACTIVA</t>
  </si>
  <si>
    <t>Alta carga laboral en relación con el talento humano asignado y rotación constante del talento humano</t>
  </si>
  <si>
    <t>No lograr determinar y establecer la responsabilidad fiscal. (corrupción)</t>
  </si>
  <si>
    <t>De credibilidad y de confianza</t>
  </si>
  <si>
    <t xml:space="preserve">Requerir a la alta dirección el incremento del talento humano competente y formular plan de contingencia para obtener por un tiempo determinado el apoyo de abogados y personal para secretaria </t>
  </si>
  <si>
    <t xml:space="preserve">No de funcionarios trasladados a la dirección de RFJC *100 / total de funcionarios de RFJC  </t>
  </si>
  <si>
    <t xml:space="preserve">Dirección de responsabilidad fiscal y jurisdicción coactiva y subdirección del proceso de Responsabilidad fiscal </t>
  </si>
  <si>
    <t>Memorando
Mesas de Trabajo</t>
  </si>
  <si>
    <t>Situaciones subjetivas del funcionario que le permitan incumplir las marcos legales y éticos</t>
  </si>
  <si>
    <t>Decisiones ajustadas a indebido interes particular. (corrupción)</t>
  </si>
  <si>
    <t>Incumplimiento del marco normativo legal y disciplinario y/o intereses particulares</t>
  </si>
  <si>
    <t>Indebido suministro de la información sobre el estado de los procesos de Cobro Coactivo (Corrupción)</t>
  </si>
  <si>
    <t>Sanciones e interrupción del servicio</t>
  </si>
  <si>
    <t xml:space="preserve">Realizar jornadas períodicas de sensibilización en temas de aplicación de principios y valores y conocimiento de normas disciplinarias y penales
</t>
  </si>
  <si>
    <t>No. De jornadas de sensibilización en aplicación de principios y valores realizadas *100 /  No. De jornadas de sensibilización en aplicación de principios y valores programadas</t>
  </si>
  <si>
    <t>Subdirección de Jurisdicción Coactiva</t>
  </si>
  <si>
    <t>Actas de Mesas de Trabajo</t>
  </si>
  <si>
    <t>Debilidad en la parametrización del Módulo PERNO, presentando fallas intermitentes en el desempeño de la herramienta.</t>
  </si>
  <si>
    <t>Vulnerabilidad en la operatividad del Módulo PERNO del sistema SI@CAPITAL utilizado como herramienta de apoyo por la Subdirección de Gestión de Talento Humano.</t>
  </si>
  <si>
    <t>Fallas recurrentes que generen reprocesos y ajustes manuales, previos a la liquidación definitiva de la nómina.</t>
  </si>
  <si>
    <t>Solicitar  la actualización permanente de los parámetros de programación del Módulo PERNO para la liquidación de la nómina.</t>
  </si>
  <si>
    <t>Se realizó la solicitud de  la actualización permanente de los parámetros de programación del Módulo PERNO para la liquidación de la nómina.
SI    100%
NO    0%</t>
  </si>
  <si>
    <t>Subdirección de Gestión de Talento Humano</t>
  </si>
  <si>
    <t>Comunicaciones de Solicitudes de actualización</t>
  </si>
  <si>
    <t>Actualmente el registro de las capacitaciones se lleva en una base de datos de Excel, no se cuenta con una herramienta que integre las acciones de capacitación ejecutadas, para posterior análisis y trazabilidad de la información.</t>
  </si>
  <si>
    <t xml:space="preserve">Carencia de integralidad de información para análisis individual y colectivo de las acciones de capacitación ejecutadas por la Subdirección de Capacitación y Cooperación Técnica.
</t>
  </si>
  <si>
    <t>Perdida de la información que sirve para insumo para la toma de decisiones y para elaborar los reportes e informes institucionales de la Subdirección de Capacitación y Cooperación Técnica.</t>
  </si>
  <si>
    <t>Solicitar la adquisición o desarrollo de un Aplicativo para Registro y Control que integre de las Acciones de Formación que ejecute la SC y CT</t>
  </si>
  <si>
    <t>Solicitud de adquisición o desarrollo de un Aplicativo para Registro y Control que integre de las Acciones de Formación que ejecute la SC y CT
SI    100%
NO    0%</t>
  </si>
  <si>
    <t>Subdirección de Capacitación y Cooperación Técnica</t>
  </si>
  <si>
    <t>Comunicación escrita de solicitud del Aplicativo.</t>
  </si>
  <si>
    <t>PROCESO GESTION DEL TALENTO HUMANO</t>
  </si>
  <si>
    <t xml:space="preserve">GESTION FINANCIERA </t>
  </si>
  <si>
    <t>Desconocimiento de la forma y términos para el reporte de información por parte de las dependencias de la Entidad.
Omisión de procedimientos.</t>
  </si>
  <si>
    <t>Posibilidad de Inexactitud en la informacion financiera que se reporta.</t>
  </si>
  <si>
    <t>Decisiones  erroneas 
Desfase de la Planeación financiera, sanciones legales.</t>
  </si>
  <si>
    <t>Comunicar a las dependencias internas y externas que correspon,  el reporte de la información como insumo para cumplir con los términos y exactitud de la información financiera</t>
  </si>
  <si>
    <t>Memorando expedido : 
SI = 100%
NO= 0%</t>
  </si>
  <si>
    <t xml:space="preserve">Subdireccion Financiera </t>
  </si>
  <si>
    <t>Memorando y/o Outlook que informe a las dependencias los términos de reporte de la información presupuestal.</t>
  </si>
  <si>
    <t>Desconocimiento de las normas presupuestales.</t>
  </si>
  <si>
    <t xml:space="preserve">Posibilidad de Incumplimiento de normas presupuestales.
</t>
  </si>
  <si>
    <t xml:space="preserve">Asignacion de partida presupuestal diferente 
Afectación de la imagen de la dependencia.
Toma de decisiones basada en información poco confiable.
Sanciones Legales </t>
  </si>
  <si>
    <t xml:space="preserve">Socializar el Decreto de liquidacion del presupuesto anual, a los funcionarios de la dependencia  y  el uso de los aplicativos.
</t>
  </si>
  <si>
    <t xml:space="preserve">No de funcionarios que recibieron capacitacion en temas presupuestales *100/ No funcionarios programados a capacitar en normas presupuestales.  </t>
  </si>
  <si>
    <t xml:space="preserve">Planillas de asistencia .
</t>
  </si>
  <si>
    <t>GESTION CONTRACTUAL</t>
  </si>
  <si>
    <t>1- Intereses particulares.
2-Pliegos de condiciones, respuestas a las observaciones, adendas, acto administrativo de adjudicación y evaluaciones, mal elaboradas, incompletas o con desconocimiento de las directrices impartidas por el Subdirector de Contratación.</t>
  </si>
  <si>
    <t>Posible Manipulación de estudios previos, pliegos de condiciones, respuestas, observaciones, adendas, evaluaciones y acto administrativo de adjudicación (Corrupción).</t>
  </si>
  <si>
    <t xml:space="preserve">
1- Investigación Disciplinaria o fiscal
2-Sanción</t>
  </si>
  <si>
    <t>1- Aprobar por parte del Comité Asesor Evaluador, Junta de Compras y Licitaciones y  Dirección Administrativa, según el caso, el proyecto de los pliegos, respuesta a las observaciones y evaluaciones, para cada proceso contractual.
2- mejora continua a traves de la Capacitación periódica y  acompañamiento a los funcionarios que elaboran estudios previos y adelantan procesos de contratación.</t>
  </si>
  <si>
    <t>No. estudios 
previos, pliegos de 
condiciones, 
respuestas a las 
observaciones, 
adendas, acto 
administrativo de 
adjudicación y 
evaluaciones /No. 
De contratos 
suscritos *100%</t>
  </si>
  <si>
    <t>Subdirección de Contratación</t>
  </si>
  <si>
    <t xml:space="preserve">
Actas
</t>
  </si>
  <si>
    <t>GESTIÓN DE RECURSOS FÍSICOS</t>
  </si>
  <si>
    <t>Falta de seguridad tecnológica y deficiencias en los controles del sistema de información.
Falta de capacitación en el manejo del aplicativo.</t>
  </si>
  <si>
    <t>Posibilidad de que los sistemas de información sean susceptible de manipulación o adulteración (Otros riesgos).</t>
  </si>
  <si>
    <t>Perdida de la Información.
Fallas del sistema de información.
Detrimento patrimonial.</t>
  </si>
  <si>
    <t xml:space="preserve">Realizar cruces periódicos de información entre las Areas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</si>
  <si>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 xml:space="preserve">
Cruces 
efectuados  / 
Cruces 
programados *100.
No. de Funcionarios capacitados en el uso del aplicativo/ No. de Funcionarios a capacitar del Proceso *100
Se realizó mantenimiento y soporte al sistema de inforamación
SI     100%
NO     0%</t>
  </si>
  <si>
    <t xml:space="preserve">Subdireccion de Recursos Materiales </t>
  </si>
  <si>
    <t>Registros del Aplicativo que den cuenta de la realización de los cruces de información entre las Areas de Almacén, Inventarios y Contabilidad  
Listados de asistencia de capacitacón.
Documento del mantenimiento y soporte al sistema de información.</t>
  </si>
  <si>
    <t>PROCESO DE GESTIÓN DOCUMENTAL</t>
  </si>
  <si>
    <t>Desconocimiento de políticas y procedimientos relacionados con el manejo documental.</t>
  </si>
  <si>
    <t>Deficiencias en el manejo documental y de archivo.</t>
  </si>
  <si>
    <t>Sanciones disciplinarias por incumplimiento de normas y procedimientos vigentes.  Hallazgos, no conformidades u observaciones en materia de gestión ducmental y archivistica, en informes de auditorias internas y externas de dependencias u organismos competentes.</t>
  </si>
  <si>
    <t>Realizar jornadas de socialización sobre el manejo y control de la documentación y gestión del archivo, dirigidas a los funcionarios de la entidad.  
Capacitar a los administradores de archivos de gestión</t>
  </si>
  <si>
    <t>Jornadas de socialización realizadas.
Si: 100%
No: 0%
Capacitacion a los administradores de archivo.
Si: 100%
No: 0%</t>
  </si>
  <si>
    <t>Dirección Administrativa y Financiera. Subdirección de Servicios Generales</t>
  </si>
  <si>
    <t>Listado de participantes en las jornadas de socializacion y capacitación.</t>
  </si>
  <si>
    <t>EVALUACIÓN Y CONTROL</t>
  </si>
  <si>
    <t>1. Intereses personales, economicos o politicos.
2. Falta de conocimiento en el ejercicio auditor.
3.Falta de ética del auditor</t>
  </si>
  <si>
    <t>Posible omision en el reporte de los hallazgos formulados a los procesos de la entidad de manera intencional.</t>
  </si>
  <si>
    <t>Toma de decisiones con base en información incompleta o incorrecta.</t>
  </si>
  <si>
    <t>Fortalecer la aplicación de los puntos de control, establecidos en las actividades relacionadas con la elaboración de los informes y/o formulación de hallazgos, definidas en los procedimientos para realizar auditorías internas como las del Sistema Integrado de Gestión.
Gestionar la participación del 100% de los auditores de la Oficina de Control Interno en capacitación referente al ejercicio auditor.</t>
  </si>
  <si>
    <t xml:space="preserve">
Informes revisados / Informes comunicados * 100
Se gestionò la capacitaciòn: 
Si : 100%
No: 0 %</t>
  </si>
  <si>
    <t>Oficina de Control Interno</t>
  </si>
  <si>
    <t xml:space="preserve">Plan de auditoria, Informe preliminar.
Informe final 
Memorando.
</t>
  </si>
  <si>
    <t>1. Reporte tardio por parte de algunos procesos de información insumo para procesos de Auditoría y seguimiento.
2. Recurso Humano insuficiente o personal sin las competencias requeridas para el desempeño de las funciones propias del cargo.</t>
  </si>
  <si>
    <t>Posible omisión en la realización y reporte oportuno y con la calidad requerida, de las auditorías internas y las evaluaciones y seguimientos a los planes en cada uno de los procesos de la Entidad. (Estratégico).</t>
  </si>
  <si>
    <t xml:space="preserve">Posible Incumplimiento o cumplimiento parcial del plan de acción y estrategico,  sanciones por parte de los entes de control, bajo rendimiento, resultados no apropiados para la toma de decisiones.
</t>
  </si>
  <si>
    <t xml:space="preserve"> 31/12/2016</t>
  </si>
  <si>
    <t xml:space="preserve">Elaborar el Programa Anual de Evaluaciones Independientes-PAEI 2016, ajustado a los roles de la oficina y de acuerdo con el talento humano disponible, programando las auditorías y seguimientos, con suficiente tiempo para asegurar su cumplimiento con la calidad requerida. 
Efectuar periódicamente seguimiento al PAEI, con el objeto de evitar que se dilaten las actividades programadas. (minimo 6 durante el año).
</t>
  </si>
  <si>
    <t>Se elaboró y publicó el PAEI: 
Si : 100%
No: 0 %
Seguimientos efecutados.</t>
  </si>
  <si>
    <t xml:space="preserve">PAEI vigencai 2016 publicado.
Actas de seguimientos
</t>
  </si>
  <si>
    <t xml:space="preserve">1. No disponibilidad de Información o recepción tardia de la misma.
2. Recurso Humano insuficiente o personal sin las competencias requeridas para el desempeño de las funciones propias del cargo. </t>
  </si>
  <si>
    <t>Probable desatención de manera oportuna de los requerimientos solicitados por los entes externos y de control. (Estratégico)</t>
  </si>
  <si>
    <t xml:space="preserve">Sanciones por parte de los entes de control y/o pérdida de credibilidad de la OCI.
Pèdidad de imagen institucional.
</t>
  </si>
  <si>
    <t xml:space="preserve">Elaborar y comunicar a los encargados de generar la información un cronograma con las actividades y responsabilidades de rendición de información.
Dar estricto cumplimiento a los puntos de control establecidos en el "Procedimiento Relación con Entes Externos y/o de Control".
</t>
  </si>
  <si>
    <t xml:space="preserve">Cronograma de rendición de información elaborado y comunicado.
Si: 100%
No: 0%
No. de requerimientos de información por parte de los entes externos atendidos en los tiempos establecidos por éstos (oportunidad) / No. de requerimientos de información por parte  de los entes externos .
</t>
  </si>
  <si>
    <t>Memorando o comunicación del cronograma a los responsables.
Certificado emitido el ente y / o Memorando de radicaciòn</t>
  </si>
  <si>
    <t>1. Recurso humano insuficiente.
2. Falencias en el proceso de planeación interna del proceso.
3. Requerimientos institucionales que requieren atención inmediata.</t>
  </si>
  <si>
    <t>Posible incumplimiento de las actividades establecidas en el Programa Anual de Evaluaciones Independientes PAEI 2016  (Estratégico)</t>
  </si>
  <si>
    <t xml:space="preserve">Sanciones por parte de los entes de control y/o pérdida de credibilidad de la OCI.
</t>
  </si>
  <si>
    <t>Establecer y dar estricto cumplimiento al programa anual de evaluaciones independientes - PAEI 2016, apoyado en seguimiento periódico del mismo, con el objeto de evitar que se dilaten las actividades programadas.</t>
  </si>
  <si>
    <t>Actividades desarrolladas del PAEI 2016 * 100 / actividades programadas en el PAEI 2016</t>
  </si>
  <si>
    <t>Informes de las actividades elaboradas en el PAEI 2016 entregados a los responsables.</t>
  </si>
  <si>
    <t>PROCESO DE TECNOLOGÍAS DE LA INFORMACIÓN Y LAS COMUNICACIONES - PTIC</t>
  </si>
  <si>
    <t>Cortes prolongados de energía por parte de la empresa prestadora del servicio electrico.
Conexiones electricas internas innadecuadas por los usuarios o externos que 
desconocen el sistema electrico del edificio.
Falta de mantenimeinto a las redes de corriente regulada y normal en las instalaciones de la Entidad.
Fallas internas de los equipos que integran la infraestrucutura tecnológica.</t>
  </si>
  <si>
    <t>Suspensión temporal o definitiva de los Servicios Tecnológicos de red y/o aplicativos</t>
  </si>
  <si>
    <t xml:space="preserve">Suspensión de actividades internas que requieren de la información procesada en las aplicaciones
Demora en la entrega de información a los usuarios y/o ciudadanos.
Demora en el cumplimiento de compromisos institucionales.
</t>
  </si>
  <si>
    <t>Realizar un diagnostico de las redes de cableado estructurado de la Contraloría, para minimizar posibles fallas</t>
  </si>
  <si>
    <t xml:space="preserve">No. de redes de cableado estructurado por piso y sede revisadas *100 / No. de  de redes de cableado estructurado por piso y sede programadas para revisón
</t>
  </si>
  <si>
    <t>Dirección Tecnologias de la Información y las
Comunicaciones</t>
  </si>
  <si>
    <t>Plan de trabajo e informe de avance diagnóstico</t>
  </si>
  <si>
    <t>Robo por delincuencia comun.
Falta de controles en la asignación y distribución de los equipos a los responsables.
Falta de seguridad de las zonas de trabajo</t>
  </si>
  <si>
    <t xml:space="preserve">Perdida Equipos Tecnológicos. </t>
  </si>
  <si>
    <t>Perdida de memoria institucional
Disminución en las cantidades de equipos asignadas a los funcionarios</t>
  </si>
  <si>
    <t>Llevar el control de asignación de equipos a las dependencias.</t>
  </si>
  <si>
    <t>No. de equipos verifcados/No. Total de equipos</t>
  </si>
  <si>
    <t>Actas
Informes</t>
  </si>
  <si>
    <t>Incumplimiento de los terminos fijados por la ley al contestar la demanda, acudir a las audiencias, presentar alegatos y recursos.</t>
  </si>
  <si>
    <t>Procesos Judiciales o medios alternativos de solución de conflictos con decisiones en contra de la Entidad.</t>
  </si>
  <si>
    <t>Inadecuada defensa de los intereses de la Entidad. Declaración de obligaciones de pagar o de hacer por parte de la Entidad. Detrimento patrimonial a la Entidad.</t>
  </si>
  <si>
    <t xml:space="preserve">Ofrecer capacitación a los funcionarios que ejercen la representación judicial. Disponer de una Base de Datos jurídica de consulta. Mantener actualizada la Base de Datos de la Oficina Asesora Jurídica y el SIPROJWEB. </t>
  </si>
  <si>
    <t>No. de Funcionarios Capacitados * 100 / Total Funcionarios que se deben Capacitar</t>
  </si>
  <si>
    <t>Oficina Asesora Juridica</t>
  </si>
  <si>
    <t>SIPROJWEB</t>
  </si>
  <si>
    <t xml:space="preserve">Realización de actuaciones administrativas de asesoría con fundamento en normatividad derogada o no pertinente. </t>
  </si>
  <si>
    <t>Falta de oportunidad en la solicitud de actuaciones administrativas de asesoría por parte de las dependencias  de la Entidad.</t>
  </si>
  <si>
    <t>Demandas y sanciones contra la Entidad. Incumplimiento de los objetivos institucionales y por ende deficiente gestión administrativa.</t>
  </si>
  <si>
    <t>Disponer de una Base de Datos Jurídica para consulta. Establecer puntos de control para identificar cambios normativos y evitar utilización de normas derogadas. Aplicar los puntos de control establecidos en el procedimiento para asesoría.</t>
  </si>
  <si>
    <t>No. De actuaciones realizadas en la BD judicial de la Entidad *100 /No. total de actuaciones requeridas para la representación judicial en BD la Entidad</t>
  </si>
  <si>
    <t>Inobservancia de la normatividad y el procedimiento vigente sobre notificaciones en las actuaciones administrativas.</t>
  </si>
  <si>
    <t>Posibles nulidades por indebida notificación en los actos administrativos en procesos de segunda instancia  en sede administrativa.</t>
  </si>
  <si>
    <t>Condenas que generan detrimento a la Entidad.</t>
  </si>
  <si>
    <t>Aplicar estrictamente los términos establecidos en el ordenamiento legal y el procedimiento.</t>
  </si>
  <si>
    <t>No. de notificaciones en terminos de orden legal establecidas por la OAJ  * 100 /No. de total requerido  terminos de orden legal establecidas a la OAJ</t>
  </si>
  <si>
    <t>GESTIÓN JURÍDICA</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</si>
  <si>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</si>
  <si>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responsabildiad fiscal *100 /  No. de jornadas programadas</t>
  </si>
  <si>
    <t>Incumplimiento del marco normativo legal,   respecto al limite de inembargabilidad al proferir auto de embargo de cuentas de ahorro</t>
  </si>
  <si>
    <t>Reclamaciones vía tutela y contencioso administrativa, de parte de los afectados</t>
  </si>
  <si>
    <t xml:space="preserve">Indemnizaciones por condena en perjuicios </t>
  </si>
  <si>
    <t xml:space="preserve">Control inmediato al expedir la respectiva providencia </t>
  </si>
  <si>
    <t>Realizar reuniones con los abogados encaminadas a  reiterar  el cumplimiento de los requistos legales,  para proferir medidas cautelares</t>
  </si>
  <si>
    <t>No. de  jornadas de capacitaciones  realizadas  sobre el cumplimiento de requisitos  legales para proferir medidas cautelares *100 /  No. de jornadas de capacitaciones  programadas</t>
  </si>
  <si>
    <t>Dirección de responsabilidad fiscal y jurisdicción coactiva y Subdirecciones del proceso de Responsabilidad fiscal  y de Jurisdcción Coactiva  y Dirección de Talento Humano- Subdirección de Capacitación y Tecnologías</t>
  </si>
  <si>
    <t>Actas de Mesas de Trabajo y Registros de Asistencia</t>
  </si>
  <si>
    <t xml:space="preserve">7. Antijurídico </t>
  </si>
  <si>
    <t xml:space="preserve">Indebida notificación  de las actuaciones que establezca la ley, en   el trámite del proceso de responsabilidad fiscal y cobro coactivo </t>
  </si>
  <si>
    <t>Control inmediato en el trámite del proceso</t>
  </si>
  <si>
    <t xml:space="preserve">Realizar  reuniones  con los abogados encaminadas a reiterar  el procedimiento y requistos legales,  para surtir  las notificaciones en los procesos de responsabildad fiscal y cobro coactivo </t>
  </si>
  <si>
    <t>No. de  jornadas de capacitaciones  realizadas  sobre el cumplimiento del procedimiento y rerquisitos legales, para surtir notificaciones  en los procesos de responsabildiad fiscal y cobro coactivo *100 /  No. de jornadas de capacitaciones  programadas</t>
  </si>
  <si>
    <t>ANEXO 3. MAPA DE RIESGOS INSTITUCIONAL
Vigencia 2016    Versión 4.0</t>
  </si>
  <si>
    <t xml:space="preserve">Realizar seguimiento al avance
de las auditorías y al
cumplimiento de los requisitos y
procedimientos.
</t>
  </si>
  <si>
    <t xml:space="preserve">No. De mesas de
trabajo realizadas en
desarrollo del Plan de
Auditoría por
dependencia * 100 /
Total de mesas de
trabajo programadas
por dependencia
</t>
  </si>
  <si>
    <t xml:space="preserve">GESTION
FINANCIERA </t>
  </si>
  <si>
    <t xml:space="preserve">Moderada </t>
  </si>
  <si>
    <t xml:space="preserve">Informar las inconsistencias
detectadas al área responsable
para que se tomen las acciones
correctivas.
</t>
  </si>
  <si>
    <t xml:space="preserve">No. de
inconsistencias
informadas *100/ No
inconsistencias
detectadas. </t>
  </si>
  <si>
    <t xml:space="preserve">Subdirección
Financiera </t>
  </si>
  <si>
    <t xml:space="preserve">Correos o
memorandos
</t>
  </si>
  <si>
    <t>RESPONSABILIDA
D FISCAL Y
JURISDICCIÓN
COACTIVA</t>
  </si>
  <si>
    <t xml:space="preserve">Control
inmediato al
expedir la
respectiva
providencia </t>
  </si>
  <si>
    <t>Actas de Mesas
de Trabajo y
Registros de
Asistencia</t>
  </si>
  <si>
    <t xml:space="preserve">Actas de Mesas
de Trabajo y
Registros de
Asistencia
</t>
  </si>
  <si>
    <r>
      <rPr>
        <b/>
        <sz val="8"/>
        <rFont val="Arial"/>
        <family val="2"/>
      </rPr>
      <t xml:space="preserve">Seguimiento y Verificación al 31 de diciembre de 2016:  
</t>
    </r>
    <r>
      <rPr>
        <sz val="8"/>
        <rFont val="Arial"/>
        <family val="2"/>
      </rPr>
      <t xml:space="preserve">La capacitación programada  cuyo objetivo fue  brindar una charla  de los principales actos de corrupción en la administración publica, haciendo énfasis en la importancia del Estatuto Anticorrupción,  delitos contra la administración pública y con ello fortalecer los valores éticos y morales buscando mitigar riesgos de corrupción dentro de la entidad, se ejecutó el 31 de agosto de 2016.
Se puede determinar de acuerdo a lo verificado que en el período de seguimiento las acciones definidas contribuyeron  a mantener el riesgo controlado; por lo cual el riesgo se considera mitigado.
</t>
    </r>
  </si>
  <si>
    <r>
      <rPr>
        <b/>
        <sz val="8"/>
        <rFont val="Arial"/>
        <family val="2"/>
      </rPr>
      <t xml:space="preserve">Seguimiento y Verificación al 31 de diciembre de 2016:  </t>
    </r>
    <r>
      <rPr>
        <sz val="8"/>
        <color rgb="FFFF0000"/>
        <rFont val="Arial"/>
        <family val="2"/>
      </rPr>
      <t xml:space="preserve">
</t>
    </r>
    <r>
      <rPr>
        <sz val="8"/>
        <rFont val="Arial"/>
        <family val="2"/>
      </rPr>
      <t xml:space="preserve">La Dirección de Desarrollo Económico Industria y Turismo, presentó rotación de los  funcionarios  como se observa en los Memorandos :
Auditoría de Desempeño SDDE, Radicado 3-2016-24750
Auditoría de Desempeño SDDE, Radicado 3-2016-27905
De igual forma, se  presentó traslado, a esta dependencia de los Funcionario Raul Sacristán Avilés y Alexandra María Roldan Rodríguez y salida  Pedro Ignacio Becerra Perea.
De otra parte se presentó el Ingreso de 4 contratistas.
</t>
    </r>
    <r>
      <rPr>
        <sz val="8"/>
        <color rgb="FFFF0000"/>
        <rFont val="Arial"/>
        <family val="2"/>
      </rPr>
      <t xml:space="preserve">
</t>
    </r>
  </si>
  <si>
    <r>
      <rPr>
        <b/>
        <sz val="8"/>
        <rFont val="Arial"/>
        <family val="2"/>
      </rPr>
      <t xml:space="preserve">Seguimiento y Verificación al 31 de Diciembre de 2016: </t>
    </r>
    <r>
      <rPr>
        <b/>
        <sz val="8"/>
        <color rgb="FFFF0000"/>
        <rFont val="Arial"/>
        <family val="2"/>
      </rPr>
      <t xml:space="preserve"> </t>
    </r>
    <r>
      <rPr>
        <sz val="8"/>
        <color rgb="FFFF0000"/>
        <rFont val="Arial"/>
        <family val="2"/>
      </rPr>
      <t xml:space="preserve">
</t>
    </r>
    <r>
      <rPr>
        <sz val="8"/>
        <rFont val="Arial"/>
        <family val="2"/>
      </rPr>
      <t>Se verifico que  la Dirección Sector Salud realizó la respectiva rotación de personal asi :
1. Memorando Asignación No. 3-2016-23618 del 13-sept-2016 - Aud. Regularidad OFB 
2. Memorando Asignación No. 3-2016-24624 del 22-sept-2016, 3-2016-25608 del 03-oct-2016 y No. 3-2016-26441 del 10-oct-2016 - Aud. Desempeño IDRD - Evaluación Parques y Escenarios".
3. Memorando Asignación No. 3-2016-24623 del 22-sept-2016, 3-2016-25615 del 03-oct-2016 y 3-2016-26667 del 11-oct-2016 - Aud. Desempeño IDARTES - Evaluación Convenios de Asociacición"
4. Memorando Asignación No. 3-2016-25625 del 03-Oct.-2016 - Visita Fiscal SED - No.527
5. Memorando Asignación No. 3-2016-27966 del 24-Oct-2016 - Aud.Regularidad IDEP
6. Memorando Asignación No. 3-2016-27457 del 19-oct-2016, 3.2016-28195 del 26-oct-2016, 3-2016-28154 del 26-oct-2016 y 3-2016-32502 del 12-dic-2016- Aud. Desempeño SED - Proyecto 40X40
7. Memorando Asignación No.3-2016-28164 del 26-oct-2016, 3-2016-24621 del 22-sept-2016 - Aud. Desempeño SED - Obras II
8. Memorando Asignación No. 3-2016-302014 del 16-Nov-2016 -Visita Fiscal SED -No.530</t>
    </r>
    <r>
      <rPr>
        <sz val="8"/>
        <color rgb="FFFF0000"/>
        <rFont val="Arial"/>
        <family val="2"/>
      </rPr>
      <t xml:space="preserve">
</t>
    </r>
    <r>
      <rPr>
        <sz val="8"/>
        <rFont val="Arial"/>
        <family val="2"/>
      </rPr>
      <t/>
    </r>
  </si>
  <si>
    <r>
      <rPr>
        <b/>
        <sz val="8"/>
        <rFont val="Arial"/>
        <family val="2"/>
      </rPr>
      <t xml:space="preserve">Seguimiento y Verificación al 31 de diciembre de 2016:  </t>
    </r>
    <r>
      <rPr>
        <sz val="8"/>
        <rFont val="Arial"/>
        <family val="2"/>
      </rPr>
      <t xml:space="preserve">
Se verificó que para la Dirección Sector Gobierno mediante memorandos 3-2016-31493 y 2-2016-18180 se asigaron funcionarios a las auditorias  a comenzar.    Por otra parte se iniciaron  en la UAECOB (2), DADEP (1) y FVS (2), los funcionarios entre ellos un contratista  se asignaron 2-2016-19239, 2-2016-19497, 2-2016-19140 y 2-2016-21285 a las auditorias correspondientes.  </t>
    </r>
  </si>
  <si>
    <r>
      <rPr>
        <b/>
        <sz val="8"/>
        <rFont val="Arial"/>
        <family val="2"/>
      </rPr>
      <t xml:space="preserve">Seguimiento y Verificación al 31 de diciembre de 2016:  </t>
    </r>
    <r>
      <rPr>
        <sz val="8"/>
        <rFont val="Arial"/>
        <family val="2"/>
      </rPr>
      <t xml:space="preserve">
Se evidencio que la Dirección Sector Hacienda efectúa rotaciòn de los funcionarios  asignados a las Diversas auditorias, durante  el cuatrimestre septiembre a diciembre se iniciaron las siguientes auditorías : 
Loterìa de Bogotà: Auditoría de regularidad, personal asignado mediante memorando No 3-2016-24666 de septiembre 23 de 2016. FONCEP , Auditoría de Regularidad, personal asignado mediante memorando radicado No 3-2016-24719 de septiembre 23 de 2016Unidad Administrativa Especial de Catastro Distrital " Verificar el estado de implementacion de la infraestructura de  datos espaciales IDECA , Vigencia 2014" personal asignado mediante memorando No3-2016-27890 de octubre 24 de 2016. Secretarìa Distrital de Hacienda "Evaluación de las funciones de determinacion, fiscalizaciòn y cobro de impuesto de Industria y Comercio  ICA Vigencia 2008 -  2009 y 2010 localidad de Kennedy",  personal asignado mediante memorando No 3-2016-27898 del 24 de octubre de 2016.   Como se evidencia en cada uno de los memorandos de Asignaciòn de las auditorías se efectùa la rotacion del personal de acuerdo con el perfil, disponibilidad y en cumplimiento a la acciòn de prevenciòn de este riesgo  planteado para el PVCGF.
</t>
    </r>
  </si>
  <si>
    <r>
      <rPr>
        <b/>
        <sz val="8"/>
        <rFont val="Arial"/>
        <family val="2"/>
      </rPr>
      <t xml:space="preserve">Seguimiento y Verificación al 31 de diciembre de 2016:  </t>
    </r>
    <r>
      <rPr>
        <sz val="8"/>
        <rFont val="Arial"/>
        <family val="2"/>
      </rPr>
      <t xml:space="preserve">
</t>
    </r>
    <r>
      <rPr>
        <sz val="8"/>
        <color rgb="FFFF0000"/>
        <rFont val="Arial"/>
        <family val="2"/>
      </rPr>
      <t xml:space="preserve">
</t>
    </r>
    <r>
      <rPr>
        <sz val="8"/>
        <rFont val="Arial"/>
        <family val="2"/>
      </rPr>
      <t xml:space="preserve">Se verificó que con Memorandos de Radicado Nº 3-2016-31441 del 28 de noviembre de 2016,  Nº 3-2016-30162 del 16 de noviembre de 2016 y  radicado Nº 3-2016-31594 del 29 de noviembre de 2016, la rotación de personal en la asignación de las auditorías y una solicitud de comisión, en la Dirección Sectorial de Hábitat.
</t>
    </r>
  </si>
  <si>
    <r>
      <rPr>
        <b/>
        <sz val="8"/>
        <rFont val="Arial"/>
        <family val="2"/>
      </rPr>
      <t xml:space="preserve">Seguimiento y Verificación al 31 de diciembre de 2016:  
</t>
    </r>
    <r>
      <rPr>
        <sz val="8"/>
        <rFont val="Arial"/>
        <family val="2"/>
      </rPr>
      <t xml:space="preserve">
Se verificó que en la Dirección  Sectorial de Integración Social con memorandos de radicado Nº 3-2016-27844 del 24 de octubre de 2016 y  radicado Nº 3-2016-27059 del 14 de octubrebre de 2016, efectuó la rotación de personal en la asignación de las auditorías.
</t>
    </r>
  </si>
  <si>
    <r>
      <rPr>
        <b/>
        <sz val="8"/>
        <rFont val="Arial"/>
        <family val="2"/>
      </rPr>
      <t xml:space="preserve">Seguimiento y Verificación al 31 de diciembre de 2016:  
</t>
    </r>
    <r>
      <rPr>
        <sz val="8"/>
        <rFont val="Arial"/>
        <family val="2"/>
      </rPr>
      <t xml:space="preserve">
Se verificó que con memorandos de radicado Nº 3-2016-24041 ,  Nº 3-2016-24056 del 16 de y  Radicado Nº 3-2016-31610, se realizó la rotación de personal en la asignación de las auditoràs en la Dirección Sectorial de Movilidad.
</t>
    </r>
  </si>
  <si>
    <r>
      <rPr>
        <b/>
        <sz val="8"/>
        <rFont val="Arial"/>
        <family val="2"/>
      </rPr>
      <t xml:space="preserve">Seguimiento y Verificación al 31 de diciembre de 2016:  </t>
    </r>
    <r>
      <rPr>
        <sz val="8"/>
        <rFont val="Arial"/>
        <family val="2"/>
      </rPr>
      <t xml:space="preserve">
En la Dirección  de Participación Ciudadana y Desarrollo Local, a la fecha se han rotado 79 de 104  funcionarios asignados a los equipos auditores, lo que arroja un porcentaje de 76%. Se aclara que por error en la interpretación del indicador, en periodos anteriores se reportaron cifras que no corresponden.
</t>
    </r>
  </si>
  <si>
    <r>
      <rPr>
        <b/>
        <sz val="8"/>
        <rFont val="Arial"/>
        <family val="2"/>
      </rPr>
      <t xml:space="preserve">Seguimiento y Verificación al 31 de diciembre de 2016:  </t>
    </r>
    <r>
      <rPr>
        <sz val="8"/>
        <rFont val="Arial"/>
        <family val="2"/>
      </rPr>
      <t xml:space="preserve">
Se verifico en la Dirección del Sector Salud que con Memorandos de Radicado
Nº 3-2016-23431 del 12 de septiembre de 2016,  Nº 3-2016-24428 del 10 de octubre de 2016, Nº 3-2016-26442 del 10 de octubre de 2016 y  Radicado Nº 3-2016-29504 del 09 de noviembre de 2016, se realizó la rotación de personal en la asignación de las auditorías.
</t>
    </r>
  </si>
  <si>
    <r>
      <rPr>
        <b/>
        <sz val="8"/>
        <rFont val="Arial"/>
        <family val="2"/>
      </rPr>
      <t xml:space="preserve">Seguimiento y Verificación al 31 de diciembre de 2016:  </t>
    </r>
    <r>
      <rPr>
        <sz val="8"/>
        <rFont val="Arial"/>
        <family val="2"/>
      </rPr>
      <t xml:space="preserve">
A la fecha han ingresado a la Dirección de Servicios Públicos 1 Subdirector y 1 Gerente, a los cuales se les realizó la respectiva inducción. Con radicado Nº  3-2016-34304 se remitio su respectivo formato a la Oficina de Talento Humano. 
Se verifico que en la  Dirección de Servicios Públicos a través de Memorandos de asignación 3-2016-22355, 3-2016-24945, 3-2016-24977, 3-2016-24837, 3-2016-28455, 3-2016-30956, 3-2016-31080, 3-2016-31111 y 3-2016-30869 se distribuyeron los 44 auditores en las diferentes auditorías, siendo los funcionarios que rotaron 15.
</t>
    </r>
  </si>
  <si>
    <t>N.A</t>
  </si>
  <si>
    <r>
      <rPr>
        <b/>
        <sz val="8"/>
        <rFont val="Arial"/>
        <family val="2"/>
      </rPr>
      <t xml:space="preserve">Seguimiento y Verificación al 31 de diciembre de 2016:   
</t>
    </r>
    <r>
      <rPr>
        <sz val="8"/>
        <rFont val="Arial"/>
        <family val="2"/>
      </rPr>
      <t xml:space="preserve">Revisadas las actividades ejecutadas, se observó que  la Dirección de Responsabilidad Fiscal a 02-01-2016 inició con una planta de personal de 54 funcionarios y con la gestión adelantada ante la Dirección de Talento humano, le fue asignado, tanto del reemplazo de los funcionarios trasladados o retirados, así como el incremento en número de profesionales, del nivel asistencial, técnico y secretarial, en 37 nuevos funcionarios a través de contrato y en provisionalidad, alcanzando una planta de 91 personas, distribuidas así: 9 funcionarios para la Subdirección Jurisdicción Coactiva, 60 funcionarios para la Subdirección del Proceso de Responsabilidad Fiscal y 22 funcionarios para la Dirección de Responsabilidad Fiscal. Por lo tanto, se cumplió la acción propuesta.
</t>
    </r>
  </si>
  <si>
    <r>
      <rPr>
        <b/>
        <sz val="8"/>
        <rFont val="Arial"/>
        <family val="2"/>
      </rPr>
      <t xml:space="preserve">Seguimiento y Verificación al 31 de diciembre de 2016:  </t>
    </r>
    <r>
      <rPr>
        <sz val="8"/>
        <rFont val="Arial"/>
        <family val="2"/>
      </rPr>
      <t xml:space="preserve">
Realizado el seguimiento se evidenció, que previa solicitud de la Dirección de Responsabilidad Fiscal y Jurisdicción Coactiva,  la Subdirección de Capacitación y Cooperación Técnica realizó el 21 de octubre de 2016 una jornada de sensibilización a todos los funcionarios que la conforman, en la cual se incluyó, entre otros, el tema de principios y valores. Adicionalmente, se observaron sendas actas de mesa de trabajo donde a través del año 2016 se trató sobre la aplicación de los principios y valores.
</t>
    </r>
  </si>
  <si>
    <r>
      <rPr>
        <b/>
        <sz val="8"/>
        <rFont val="Arial"/>
        <family val="2"/>
      </rPr>
      <t xml:space="preserve">Seguimiento y Verificación al 31 de diciembre de 2016:  </t>
    </r>
    <r>
      <rPr>
        <sz val="8"/>
        <rFont val="Arial"/>
        <family val="2"/>
      </rPr>
      <t xml:space="preserve">
La Subdirección de Jurisdicción Coactiva, periódicamente desarrolló mesas de trabajo de sensibilización en temas de aplicación de principios y valores y conocimiento de normas disciplinarias y penales, dejando el registro a través de las Actas Nos. 4 del 1 de abril,  05 del 23 de mayo, 11 del 30 de septiembre, 13 del 03 de noviembre y 16 del 12 de diciembre de 2016, con la cual se dio cumplimiento al manejo del riesgo en esta dependencia.
</t>
    </r>
  </si>
  <si>
    <t>9/10. = 90%</t>
  </si>
  <si>
    <r>
      <rPr>
        <b/>
        <sz val="8"/>
        <rFont val="Arial"/>
        <family val="2"/>
      </rPr>
      <t xml:space="preserve">Seguimiento y Verificación al 31 de diciembre de 2016:  
</t>
    </r>
    <r>
      <rPr>
        <sz val="8"/>
        <rFont val="Arial"/>
        <family val="2"/>
      </rPr>
      <t xml:space="preserve">Se verificó que los funcionarios de la Oficina Asesora Jurídica fueron capacitados en temas como: Actualización Normativa en Desempeño Laboral, Sistema Integrado de Gestión, Líderes de Promoción y Prevención. 
Así mismo, se mantiene una base de datos paralela al SIPROJWEB, la cual actualizan en forma periódica.
</t>
    </r>
    <r>
      <rPr>
        <b/>
        <sz val="8"/>
        <rFont val="Arial"/>
        <family val="2"/>
      </rPr>
      <t xml:space="preserve">
</t>
    </r>
  </si>
  <si>
    <r>
      <rPr>
        <b/>
        <sz val="8"/>
        <color theme="1"/>
        <rFont val="Arial"/>
        <family val="2"/>
      </rPr>
      <t xml:space="preserve">Seguimiento y Verificación al 31 de diciembre de 2016: </t>
    </r>
    <r>
      <rPr>
        <sz val="8"/>
        <rFont val="Arial"/>
        <family val="2"/>
      </rPr>
      <t xml:space="preserve">
Acción No. 1: Se verificó la existencia del Acta No. 016 de Noviembre 28 de 2016, en la cual se aprobó por parte del Comité Asesor Evaluador relacionada con el proceso licitatorio No. CB-LP-110-2016, para contratar los seguros que amparan intereses patrimoniales actuales y futuros y bienes de propiedad de la Contraloría.
Acción No. 2: Se dió cumplimiento a través de la verificación del mes de agosto, con la capacitación virtual realizada el 26 de mayo de 2016. Se recomienda formular indicador y registro para esta acción, puesto que en la presente vigencia no se formuló.  
</t>
    </r>
  </si>
  <si>
    <t xml:space="preserve">6/6= 100%
Gestiòn Capacitaciòn = SI
</t>
  </si>
  <si>
    <r>
      <t xml:space="preserve">Seguimiento y Verificación al 31 de diciembre de 2016: 
</t>
    </r>
    <r>
      <rPr>
        <sz val="8"/>
        <color theme="1" tint="4.9989318521683403E-2"/>
        <rFont val="Arial"/>
        <family val="2"/>
      </rPr>
      <t xml:space="preserve">La Oficina de Control Interno durante el cuatrimestre mayo- agosto remitió 6 informes de auditoría, los cuales fueron revisados antes de su presentación ante los auditados, posteriormente en reunión con los auditores, se efectùa el análisis de la réplica a dicho informe produciendo el informe final. Se evidenciaron los memorandos de remisión tanto de los informes preliminares como finales.
Se verificó el inicio en octubre de 2016 del Diplomado de actualizaciòn en las normas ISO 9001:2015; 14001: 2015 y 18001:2007 y posterior certificacion como auditores internos de calidad, para  80 auditores de la entidad .
El riesgo se considera mitigado. 
</t>
    </r>
  </si>
  <si>
    <t xml:space="preserve">Indebida notificación de las actuaciones que establezca la ley, en el trámite del proceso de responsabilidad fiscal y cobro coactivo </t>
  </si>
  <si>
    <t xml:space="preserve">Reclamaciones vía tutela y contencioso administrativa, de parte de los afectados
</t>
  </si>
  <si>
    <t>Control inmediato en el trámite del
proceso</t>
  </si>
  <si>
    <t xml:space="preserve">
31/12/2016
</t>
  </si>
  <si>
    <t>Incumplimiento del marco normativo legal, respecto al limite de inembargabilidad al proferir
auto de embargo de cuentas de ahorro</t>
  </si>
  <si>
    <t xml:space="preserve">Realizar mesas de trabajo con los abogados encaminadas a reiterar el cumplimiento de los requisitos legales, para proferir medidas cautelares
</t>
  </si>
  <si>
    <t xml:space="preserve">No. de jornadas de capacitaciones realizadas sobre el cumplimiento de requisitos legales para proferir medidas cautelares *100 / No. de jornadas de capacitaciones programadas
</t>
  </si>
  <si>
    <t xml:space="preserve">Dirección de responsabilidad fiscal y jurisdicción coactiva y Subdirecciones del proceso de Responsabilidad fiscal y de Jurisdicción Coactiva y Dirección de Talento Humano Subdirección de Capacitación y Tecnologías </t>
  </si>
  <si>
    <t xml:space="preserve">Realizar mesas de trabajo con los abogados encaminadas a reiterar el procedimiento y requisitos legales, para surtir las notificaciones en los procesos de responsabilidad fiscal y cobro coactivo </t>
  </si>
  <si>
    <t xml:space="preserve">No. de jornadas de capacitaciones realizadas sobre el cumplimiento del procedimiento y requisitos legales, para surtir notificaciones en los procesos de responsabilidad fiscal y cobro coactivo *100 / No. de jornadas de capacitaciones programadas
</t>
  </si>
  <si>
    <t xml:space="preserve">Dirección de responsabilidad fiscal y jurisdicción coactiva y Subdirecciones del proceso de Responsabilidad fiscal y de Jurisdicción Coactiva y Dirección de Talento Humano Subdirección de Capacitación y Tecnologías
</t>
  </si>
  <si>
    <t xml:space="preserve">12/12 =  100% </t>
  </si>
  <si>
    <r>
      <t xml:space="preserve">Seguimiento a diciembre de 2016: 
</t>
    </r>
    <r>
      <rPr>
        <sz val="8"/>
        <color theme="1"/>
        <rFont val="Arial"/>
        <family val="2"/>
      </rPr>
      <t xml:space="preserve">Durante el tercer cuatrimestre del 2016, se hicieron cuatro (4) actualizaciones de reportes sobre procesos judiciales por parte de cada abogado adscrito a la Oficina Asesora Jurídica como puede evidenciarse en en la carpeta de reportes mensuales. </t>
    </r>
  </si>
  <si>
    <r>
      <rPr>
        <b/>
        <sz val="8"/>
        <rFont val="Arial"/>
        <family val="2"/>
      </rPr>
      <t>Seguimiento a  diciembre de 2016:</t>
    </r>
    <r>
      <rPr>
        <sz val="8"/>
        <rFont val="Arial"/>
        <family val="2"/>
      </rPr>
      <t xml:space="preserve">
Durante el tercer cuatrimestre se hicieron tres (3) notificaciones, conforme a las disposiciones legales vigentes para tal efecto, como puede evidenciarse en la carpeta de control de traslado de expedientes  que reposan en la Oficina.  </t>
    </r>
  </si>
  <si>
    <t>6/6 = 100%</t>
  </si>
  <si>
    <r>
      <rPr>
        <b/>
        <sz val="8"/>
        <rFont val="Arial"/>
        <family val="2"/>
      </rPr>
      <t xml:space="preserve">Seguimiento a diciembre de 2016: </t>
    </r>
    <r>
      <rPr>
        <sz val="8"/>
        <color rgb="FFFF0000"/>
        <rFont val="Arial"/>
        <family val="2"/>
      </rPr>
      <t xml:space="preserve">
</t>
    </r>
    <r>
      <rPr>
        <b/>
        <sz val="8"/>
        <rFont val="Arial"/>
        <family val="2"/>
      </rPr>
      <t>Direccion de Reaccion Inmediata (DRI)</t>
    </r>
    <r>
      <rPr>
        <sz val="8"/>
        <rFont val="Arial"/>
        <family val="2"/>
      </rPr>
      <t xml:space="preserve">: 
No Aplica dado que el DRI no genera hallazgos de auditoría ni procesos sancionatorios     </t>
    </r>
  </si>
  <si>
    <r>
      <t xml:space="preserve">Seguimiento a diciembre de 2016: 
</t>
    </r>
    <r>
      <rPr>
        <sz val="8"/>
        <rFont val="Arial"/>
        <family val="2"/>
      </rPr>
      <t>Para la Dirección de Desarrollo Económico Industria y Turismo, se presentó rotación de los  funcionarios Auditores , tal como se observa en los memorandos siguientes:
Auditoría de Desempeño SDDE, Radicado 3-2016-24750
Auditoría de Desempeño SDDE, Radicado 3-2016-27905
De igual forma, se  presentó traslado, a esta dependencia de los Funcionario Raul Sacristán Avilés y Alexandra María Roldan Rodríguez y salida  Pedro Ignacio Becerra Perea.
De otra parte se presentó el Ingreso de 4 contratistas.</t>
    </r>
    <r>
      <rPr>
        <b/>
        <sz val="8"/>
        <rFont val="Arial"/>
        <family val="2"/>
      </rPr>
      <t xml:space="preserve">
</t>
    </r>
  </si>
  <si>
    <r>
      <rPr>
        <b/>
        <sz val="8"/>
        <rFont val="Arial"/>
        <family val="2"/>
      </rPr>
      <t xml:space="preserve">Seguimiento a diciembre de 2016: 
</t>
    </r>
    <r>
      <rPr>
        <sz val="8"/>
        <rFont val="Arial"/>
        <family val="2"/>
      </rPr>
      <t xml:space="preserve">En la Dirección de Educación actualmente se encuentran 33 funcionarios realizando auditoria, de los cuales 23 han sido rotados en las auditorias programadas del 01 de septiembre al 31 de diciembre de 2016, de la Dirección Sector Educación, Cultura, Recreación y Deporte, según como consta en los  siguientes memorandos de asignación de auditoria, que reposan en el archivo de la Dirección. El porcentaje de rotación de los funcionarios de la Dirección es del 70%:
1. Memorando Asignación No. 3-2016-23618 del 13-sept-2016 - Aud. Regularidad OFB 
2. Memorando Asignación No. 3-2016-24624 del 22-sept-2016, 3-2016-25608 del 03-oct-2016 y No. 3-2016-26441 del 10-oct-2016 - Aud. Desempeño IDRD - Evaluación Parques y Escenarios".
3. Memorando Asignación No. 3-2016-24623 del 22-sept-2016, 3-2016-25615 del 03-oct-2016 y 3-2016-26667 del 11-oct-2016 - Aud. Desempeño IDARTES - Evaluación Convenios de Asociacición"
4. Memorando Asignación No. 3-2016-25625 del 03-Oct.-2016 - Visita Fiscal SED - No.527
5. Memorando Asignación No. 3-2016-27966 del 24-Oct-2016 - Aud.Regularidad IDEP
6. Memorando Asignación No. 3-2016-27457 del 19-oct-2016, 3.2016-28195 del 26-oct-2016, 3-2016-28154 del 26-oct-2016 y 3-2016-32502 del 12-dic-2016- Aud. Desempeño SED - Proyecto 40X40
7. Memorando Asignación No.3-2016-28164 del 26-oct-2016, 3-2016-24621 del 22-sept-2016 - Aud. Desempeño SED - Obras II
8. Memorando Asignación No. 3-2016-302014 del 16-Nov-2016 -Visita Fiscal SED -No.530
</t>
    </r>
    <r>
      <rPr>
        <b/>
        <sz val="8"/>
        <rFont val="Arial"/>
        <family val="2"/>
      </rPr>
      <t xml:space="preserve">
</t>
    </r>
    <r>
      <rPr>
        <sz val="8"/>
        <color rgb="FFFF0000"/>
        <rFont val="Arial"/>
        <family val="2"/>
      </rPr>
      <t xml:space="preserve">
</t>
    </r>
  </si>
  <si>
    <r>
      <rPr>
        <b/>
        <sz val="8"/>
        <rFont val="Arial"/>
        <family val="2"/>
      </rPr>
      <t xml:space="preserve">Seguimiento a diciembre de 2016: </t>
    </r>
    <r>
      <rPr>
        <sz val="8"/>
        <rFont val="Arial"/>
        <family val="2"/>
      </rPr>
      <t xml:space="preserve">
A la Direccion Sector Gobierno entre los meses de septiembre y diciembre la direccion culmino auditoría  de desempeño en SGAMB, SDMujer e incio dos aduitorias de desempeñio SGAMB y DASC, mediante Memorandos 3-2016-31493y 2-2016-18180 se asigaron funcionarios a las auditorías  a comenzar.    Por otra parte se inciaron  en la UAECOB (2), DADEP (1) y FVS (2), los funcionarios entre ellos un contratista  se asignaron 2-2016-19239, 2-2016-19497, 2-2016-19140 y 2-2016-21285 a las auditorías correspondientes.  
</t>
    </r>
    <r>
      <rPr>
        <b/>
        <sz val="8"/>
        <color rgb="FFFF0000"/>
        <rFont val="Arial"/>
        <family val="2"/>
      </rPr>
      <t/>
    </r>
  </si>
  <si>
    <r>
      <rPr>
        <b/>
        <sz val="8"/>
        <rFont val="Arial"/>
        <family val="2"/>
      </rPr>
      <t xml:space="preserve">Seguimiento a diciembre de 2016: </t>
    </r>
    <r>
      <rPr>
        <sz val="8"/>
        <color rgb="FFFF0000"/>
        <rFont val="Arial"/>
        <family val="2"/>
      </rPr>
      <t xml:space="preserve">
</t>
    </r>
    <r>
      <rPr>
        <sz val="8"/>
        <rFont val="Arial"/>
        <family val="2"/>
      </rPr>
      <t xml:space="preserve">De acuerdo con la acciòn planteada, la Direcciòn Sector Hacienda efectùa rotaciòn de los funcionarios de la Direcciòn asignados a las Diversas auditorias, en el cuatrimestre septiembre a diciembre se iniciaron las siguientes auditorias : 
Loterìa de Bogotà: Auditoria de regularidad, personal asignado mediante memorando No 3-2016-24666 de septiembre 23 de 2016. FONCEP , Auditoria de regularidad, personal asignado mediante memorando radicado No 3-2016-24719 de septiembre 23 de 2016
Unidad Administrativa Especial de Catastro Distrital " Verificar el estado de implementacion de la infraestructura de  datos espaciales IDECA , Vigencia 2014" personal asignado mediante memorando No3-2016-27890 de octubre 24 de 2016. 
Secretarìa Distrital de Hacienda "Evaluacion de las funciones de determinacion, fiscalizacion y cobro de impuesto de Industria y Comercio  ICA Vigencia 2008 -  2009 y 2010 localidad de Kennedy" ,  personal asignado mediante memorando No 3-2016-27898 del 24 de octubre de 2016.   Como se evidencia en cada uno de los memorandos de Asignaciòn de las auditorias se efectùa la rotacion del personal de acuerdo con el perfil, disponibilidad y en cumplimiento a la acciòn de prevenciòn de este riesgo  planteado para el PVCGF .
</t>
    </r>
  </si>
  <si>
    <r>
      <rPr>
        <b/>
        <sz val="8"/>
        <rFont val="Arial"/>
        <family val="2"/>
      </rPr>
      <t xml:space="preserve">Seguimiento a diciembre de 2016: </t>
    </r>
    <r>
      <rPr>
        <sz val="8"/>
        <rFont val="Arial"/>
        <family val="2"/>
      </rPr>
      <t xml:space="preserve">
En la Dirección Sectorial de Hábitat, los funcionarios auditores han sido rotados en las 3 auditorias de De Desempeño programadas por la Dirección, conforme a los perfiles y necesidades de cada auditoría. Actualmente se encuentran en ejecución con la Secretaría Distrital de Ambiente una auditoría de desempeño titulada, Evaluar la Contratación de la Vigencias 2013 a 30 de junio de 2016, Relacionada con el Control, Manejo, Uso, Aprovechamiento y Disposición de Escombros en el Distrito; una de desempeno con Secretaria Distrital del Hábitat SDHT-Caja de Vivienda Popular CVP, titulada Proyectos terminados de vivienda de interés prioritario - VIP. ; y otra de desempeño con Secretaria Distrital de Planeación SDP-CURADURÍAS, titulada Curadurías Urbanas y su enlace con la Comisión de Veedurías. 
</t>
    </r>
  </si>
  <si>
    <r>
      <rPr>
        <b/>
        <sz val="8"/>
        <rFont val="Arial"/>
        <family val="2"/>
      </rPr>
      <t xml:space="preserve">Seguimiento a diciembre de 2016: </t>
    </r>
    <r>
      <rPr>
        <sz val="8"/>
        <rFont val="Arial"/>
        <family val="2"/>
      </rPr>
      <t xml:space="preserve">
A la Dirección  Sectorial de Integración Social, en este período fue vinculado a la Dirección por traslado un funcionario y uno nuevo, repartidos entre las auditorías de desempeño de la SDIS e IDIPRON
 </t>
    </r>
  </si>
  <si>
    <r>
      <rPr>
        <b/>
        <sz val="8"/>
        <rFont val="Arial"/>
        <family val="2"/>
      </rPr>
      <t xml:space="preserve">Seguimiento a diciembre de 2016: </t>
    </r>
    <r>
      <rPr>
        <sz val="8"/>
        <rFont val="Arial"/>
        <family val="2"/>
      </rPr>
      <t xml:space="preserve">
En la Dirección Sectorial de Movilidad a tercera parte del PAD 2016 terminó el 29 de noviembre de 2016, con 9 auditorías de desempeño para los cinco entidades auditadas. Para la última parte de PAD 2016, se tienen programadas cinco auditorías de desempeño que finalizan el 31 de enero de 2017.
</t>
    </r>
  </si>
  <si>
    <r>
      <rPr>
        <b/>
        <sz val="8"/>
        <rFont val="Arial"/>
        <family val="2"/>
      </rPr>
      <t xml:space="preserve">Seguimiento a diciembre de 2016: </t>
    </r>
    <r>
      <rPr>
        <sz val="8"/>
        <color rgb="FFFF0000"/>
        <rFont val="Arial"/>
        <family val="2"/>
      </rPr>
      <t xml:space="preserve">
</t>
    </r>
    <r>
      <rPr>
        <sz val="8"/>
        <rFont val="Arial"/>
        <family val="2"/>
      </rPr>
      <t>En la</t>
    </r>
    <r>
      <rPr>
        <sz val="8"/>
        <color rgb="FFFF0000"/>
        <rFont val="Arial"/>
        <family val="2"/>
      </rPr>
      <t xml:space="preserve"> </t>
    </r>
    <r>
      <rPr>
        <sz val="8"/>
        <rFont val="Arial"/>
        <family val="2"/>
      </rPr>
      <t>Dirección de Participación Ciudadana y Desarrollo Local se ha menciòn a que a la fecha se han rotado 79 de 104  funcionarios asignados a los equipos auditores, lo que arroja un porcentaje de 76%. Se aclara que por error en la interpretación del indicador, en períodos anteriores se reportaron cifras que no corresponden.</t>
    </r>
  </si>
  <si>
    <r>
      <rPr>
        <b/>
        <sz val="8"/>
        <rFont val="Arial"/>
        <family val="2"/>
      </rPr>
      <t xml:space="preserve">Seguimiento a diciembre de 2016:  </t>
    </r>
    <r>
      <rPr>
        <sz val="8"/>
        <color rgb="FFFF0000"/>
        <rFont val="Arial"/>
        <family val="2"/>
      </rPr>
      <t xml:space="preserve">
</t>
    </r>
    <r>
      <rPr>
        <b/>
        <sz val="8"/>
        <rFont val="Arial"/>
        <family val="2"/>
      </rPr>
      <t xml:space="preserve">
</t>
    </r>
    <r>
      <rPr>
        <sz val="8"/>
        <rFont val="Arial"/>
        <family val="2"/>
      </rPr>
      <t xml:space="preserve">En la </t>
    </r>
    <r>
      <rPr>
        <b/>
        <sz val="8"/>
        <rFont val="Arial"/>
        <family val="2"/>
      </rPr>
      <t xml:space="preserve"> </t>
    </r>
    <r>
      <rPr>
        <sz val="8"/>
        <rFont val="Arial"/>
        <family val="2"/>
      </rPr>
      <t>Dirección del Sector Salud, durante la vigencia 2016, se contó con 48 auditores y 13 gerentes, los cuales fueron rotados y asignados a las diferentes auditorías acorde al perfil profesional requerido para cada una.
No. de profesionales y gerentes que realizan auditoría: 61
No. de profesionales y gerentes rotados: 61</t>
    </r>
  </si>
  <si>
    <r>
      <rPr>
        <b/>
        <sz val="8"/>
        <rFont val="Arial"/>
        <family val="2"/>
      </rPr>
      <t xml:space="preserve">Seguimiento a diciembre de 2016:  
</t>
    </r>
    <r>
      <rPr>
        <sz val="8"/>
        <rFont val="Arial"/>
        <family val="2"/>
      </rPr>
      <t xml:space="preserve">
En la Dirección de Servicios Públicos con Memorandos de asignación 3-2016-22355,3-2016-24945, 3-2016-24977, 3-2016-24837, 3-2016-28455, 3-2016-30956, 3-2016-31080, 3-2016-31111 y 3-2016-30869 se distribuyeron los 44 auditores en las diferentes auditorías, siendo los funcionarios que rotaron 15.
</t>
    </r>
    <r>
      <rPr>
        <b/>
        <sz val="8"/>
        <color rgb="FFFF0000"/>
        <rFont val="Arial"/>
        <family val="2"/>
      </rPr>
      <t/>
    </r>
  </si>
  <si>
    <r>
      <rPr>
        <b/>
        <sz val="8"/>
        <rFont val="Arial"/>
        <family val="2"/>
      </rPr>
      <t xml:space="preserve">Seguimiento y Verificación al 31 de diciembre de 2016:  </t>
    </r>
    <r>
      <rPr>
        <sz val="8"/>
        <rFont val="Arial"/>
        <family val="2"/>
      </rPr>
      <t xml:space="preserve">
Direccion de Reaccion Inmediata (DRI): 
No aplica, dado que esta Dirección no tiene sujetos adscritos.</t>
    </r>
  </si>
  <si>
    <r>
      <rPr>
        <b/>
        <sz val="8"/>
        <color rgb="FF000000"/>
        <rFont val="Arial"/>
        <family val="2"/>
      </rPr>
      <t xml:space="preserve">Seguimiento a diciembre de 2016: </t>
    </r>
    <r>
      <rPr>
        <sz val="8"/>
        <color rgb="FF000000"/>
        <rFont val="Arial"/>
        <family val="2"/>
      </rPr>
      <t xml:space="preserve">
Direccion de Reacción Inmediata (DRI): 
Durante el periodo Septiembre - Diciembre de 2016 se realizaron dos (2) inducciones a funcionarios asignados a la Dirección, según consta en las Actas de Inducción enviadas a Talento Humano</t>
    </r>
  </si>
  <si>
    <r>
      <rPr>
        <b/>
        <sz val="8"/>
        <rFont val="Arial"/>
        <family val="2"/>
      </rPr>
      <t xml:space="preserve">Seguimiento y Verificación al 31 de diciembre de 2016:  
</t>
    </r>
    <r>
      <rPr>
        <sz val="8"/>
        <rFont val="Arial"/>
        <family val="2"/>
      </rPr>
      <t xml:space="preserve">Direccion de Reacción Inmediata (DRI): 
</t>
    </r>
    <r>
      <rPr>
        <b/>
        <sz val="8"/>
        <rFont val="Arial"/>
        <family val="2"/>
      </rPr>
      <t xml:space="preserve">
</t>
    </r>
    <r>
      <rPr>
        <sz val="8"/>
        <rFont val="Arial"/>
        <family val="2"/>
      </rPr>
      <t>Se verificó que se realizaron dos (2) inducciones a funcionarios asignados a la Dirección, con Radicados Nº 3-2016-32426 y 3-2016-27528 del 12 de septiembre y 20 de octubre de 2016 respectivamente.</t>
    </r>
  </si>
  <si>
    <r>
      <rPr>
        <b/>
        <sz val="8"/>
        <color rgb="FF000000"/>
        <rFont val="Arial"/>
        <family val="2"/>
      </rPr>
      <t xml:space="preserve">Seguimiento y Verificación al 31 de diciembre de 2016:  
</t>
    </r>
    <r>
      <rPr>
        <sz val="8"/>
        <color rgb="FF000000"/>
        <rFont val="Arial"/>
        <family val="2"/>
      </rPr>
      <t>Se verificó  que la Dirección de Desarrollo Economico, con Radicados Nº 3-2016-23338 y 3-2016-26839 y 3-2016-30940  realizó  inducciones a funcionarios asignados  a la misma.</t>
    </r>
  </si>
  <si>
    <r>
      <rPr>
        <b/>
        <sz val="8"/>
        <color rgb="FF000000"/>
        <rFont val="Arial"/>
        <family val="2"/>
      </rPr>
      <t>Seguimiento a diciembre de 2016:</t>
    </r>
    <r>
      <rPr>
        <sz val="8"/>
        <color rgb="FF000000"/>
        <rFont val="Arial"/>
        <family val="2"/>
      </rPr>
      <t xml:space="preserve"> 
Desarrollo Económico:
De acuerdo con las directrices y los procedimientos establcidos, para el personal que es trasladado o llega nuevo  a la dependencia se realiza la correspondiente inducción al puesto de trabajo, para lo concerniente a este reporte, se han realizado las correspondientes inducciones a los funcionarios nuevos, las cuales quedaron evidenciadas en los formatos que para ello se encuentra dispuesto y que reposan en talento humano . 
</t>
    </r>
  </si>
  <si>
    <r>
      <rPr>
        <b/>
        <sz val="8"/>
        <color rgb="FF000000"/>
        <rFont val="Arial"/>
        <family val="2"/>
      </rPr>
      <t xml:space="preserve">Seguimiento a diciembre de 2016: </t>
    </r>
    <r>
      <rPr>
        <sz val="8"/>
        <color rgb="FF000000"/>
        <rFont val="Arial"/>
        <family val="2"/>
      </rPr>
      <t xml:space="preserve">
Educación:
Entre el periodo del 01 de septiembre al 19 de diciembre de 2016, ha ingresado un funcionario nuevo (José Barbosa Rojas), al cual se le realizò la inducción.  El formato de inducción se remitió a la Dirección de Talento Humano, mediante el memorando No. 3-2016-33093  del 19 de septiembre de 2016.  En el tercer cuatrimestre de 2016, el porcentaje de las actividades de inducción al interior de la dependencia fue del 100%.</t>
    </r>
  </si>
  <si>
    <r>
      <rPr>
        <b/>
        <sz val="8"/>
        <color rgb="FF000000"/>
        <rFont val="Arial"/>
        <family val="2"/>
      </rPr>
      <t xml:space="preserve">Seguimiento a diciembre de 2016: </t>
    </r>
    <r>
      <rPr>
        <sz val="8"/>
        <color rgb="FF000000"/>
        <rFont val="Arial"/>
        <family val="2"/>
      </rPr>
      <t xml:space="preserve">
Gobierno:
Fueron trasladados a esta Direcciòn 4 funcionarios y por contratos de prestación de Servicios  entraron cinco (5), se les dio la espectiva inducción.
</t>
    </r>
  </si>
  <si>
    <r>
      <rPr>
        <b/>
        <sz val="8"/>
        <rFont val="Arial"/>
        <family val="2"/>
      </rPr>
      <t xml:space="preserve">Seguimiento y Verificación al 31 de diciembre de 2016:  
</t>
    </r>
    <r>
      <rPr>
        <sz val="8"/>
        <rFont val="Arial"/>
        <family val="2"/>
      </rPr>
      <t>En la Dirección de Educación,</t>
    </r>
    <r>
      <rPr>
        <b/>
        <sz val="8"/>
        <rFont val="Arial"/>
        <family val="2"/>
      </rPr>
      <t xml:space="preserve"> </t>
    </r>
    <r>
      <rPr>
        <sz val="8"/>
        <rFont val="Arial"/>
        <family val="2"/>
      </rPr>
      <t xml:space="preserve">entre el período del 01 de septiembre al 19 de diciembre de 2016, ha ingresado un funcionario nuevo (José Barbosa Rojas), al cual se le realizò la inducción.  El formato de inducción se remitió a la Dirección de Talento Humano, mediante el memorando No. 3-2016-33093  del 19 de septiembre de 2016.  En el tercer cuatrimestre de 2016, el porcentaje de las actividades de inducción al interior de la dependencia fue del 100%.
</t>
    </r>
  </si>
  <si>
    <r>
      <t xml:space="preserve">Seguimiento y Verificación al 31 de diciembre de 2016:  
</t>
    </r>
    <r>
      <rPr>
        <sz val="8"/>
        <color rgb="FF000000"/>
        <rFont val="Arial"/>
        <family val="2"/>
      </rPr>
      <t xml:space="preserve">Se evidenció que en la Dirección de Gobierno durante el presente cuatrimestre  fueron trasladados a esta Direcciòn 4 funcionarios y por contratos de Prestacion de Servicios  entraron cinco (5), se les dio la espectiva inducción. Con Radicados Nº 3-2016-28454 y 3-2016-31208.
</t>
    </r>
  </si>
  <si>
    <r>
      <rPr>
        <b/>
        <sz val="8"/>
        <color rgb="FF000000"/>
        <rFont val="Arial"/>
        <family val="2"/>
      </rPr>
      <t xml:space="preserve">Seguimiento a diciembre de 2016: </t>
    </r>
    <r>
      <rPr>
        <sz val="8"/>
        <color rgb="FF000000"/>
        <rFont val="Arial"/>
        <family val="2"/>
      </rPr>
      <t xml:space="preserve">
Hacienda:
En el cuatrimestre septiembre a diciembre  se asignaron a la Direcciòn cinco (5)  funcionarios  nuevos a los que se les efectuò la respectiva inducciòn de coonformidad con los temas indicados en el formato de inducciòn, igualmente, se remitieron los formatos respectivos a la Direccion de Talento Humano  radicados  No 3-2016-24120, 3-2016-30486 y 3-2016-30826.  Es preciso señalar que en el mes de diciembre se vincularon siete (7) contratistas a la Direcciòn, a que se les efectuò igualmente inducciòn
</t>
    </r>
  </si>
  <si>
    <r>
      <t xml:space="preserve">Seguimiento y Verificación al 31 de diciembre de 2016:  
</t>
    </r>
    <r>
      <rPr>
        <sz val="8"/>
        <color rgb="FF000000"/>
        <rFont val="Arial"/>
        <family val="2"/>
      </rPr>
      <t xml:space="preserve">Se evidenció que en la Dirección Hacienda durante  el cuatrimestre septiembre a diciembre  se asignaron a la Direcciòn cinco (5)  funcionarios  nuevos a los que se les efectuò la respectiva inducciòn de conformidad con los temas indicados en el formato de inducciòn, igualmente, se remitieron los formatos respectivos a la Dirección de Talento Humano  Radicados  No 3-2016-24120, 3-2016-30486 y 3-2016-30826.  Es preciso señalar que en el mes de diciembre se vincularon siete (7) contratistas a la Direcciòn, a que se les efectuò igualmente inducciòn
</t>
    </r>
  </si>
  <si>
    <r>
      <rPr>
        <b/>
        <sz val="8"/>
        <color rgb="FF000000"/>
        <rFont val="Arial"/>
        <family val="2"/>
      </rPr>
      <t xml:space="preserve">Seguimiento a diciembre de 2016: </t>
    </r>
    <r>
      <rPr>
        <sz val="8"/>
        <color rgb="FF000000"/>
        <rFont val="Arial"/>
        <family val="2"/>
      </rPr>
      <t xml:space="preserve">
Habitat:
En el tercer cuatrimestre de la vigencia se han realizado 9 iducciones a funcionarios, de las cuales 7 son funcionarios nuevos y 2 son funcionarios trasladados de otras dependencias; los formatos se han remitido a la Dirección de Talento Humano.</t>
    </r>
  </si>
  <si>
    <r>
      <rPr>
        <b/>
        <sz val="8"/>
        <color rgb="FF000000"/>
        <rFont val="Arial"/>
        <family val="2"/>
      </rPr>
      <t xml:space="preserve">Seguimiento a diciembre de 2016: </t>
    </r>
    <r>
      <rPr>
        <sz val="8"/>
        <color rgb="FF000000"/>
        <rFont val="Arial"/>
        <family val="2"/>
      </rPr>
      <t xml:space="preserve">
Integración Social:
Entre Septiembre 1 y Diciembre 31 de 2016 fue vinculado a la Dirección por traslado un funcionario y uno nuevo, a los cuales se les realizó la inducción respectiva de conformidad con el procedimiento previsto en el SIG. Fueron trasladados dos funcionarios a otras direcciones.
</t>
    </r>
  </si>
  <si>
    <r>
      <t xml:space="preserve">
</t>
    </r>
    <r>
      <rPr>
        <b/>
        <sz val="8"/>
        <color rgb="FF000000"/>
        <rFont val="Arial"/>
        <family val="2"/>
      </rPr>
      <t xml:space="preserve">Seguimiento a diciembre de 2016: </t>
    </r>
    <r>
      <rPr>
        <sz val="8"/>
        <color rgb="FF000000"/>
        <rFont val="Arial"/>
        <family val="2"/>
      </rPr>
      <t xml:space="preserve">
Movilidad:
Durante este período se realizarón tres (3) inducciones a funcionarios nuevos, así Claudia Patricia Delgado Tarquino. Memorando No. 3-2016-30723 del 21 de noviembre de 2016, Rosa Helena Sinisterra Cortés, Memorando No. 3-2016-28539 del 31 de octubre de 2016, Marcela Garzón García, memorando No. 3-2016-28167 del 26 de octubre de 2016, enviados a la Dirección de Talento Humano.
</t>
    </r>
  </si>
  <si>
    <r>
      <rPr>
        <b/>
        <sz val="8"/>
        <color rgb="FF000000"/>
        <rFont val="Arial"/>
        <family val="2"/>
      </rPr>
      <t xml:space="preserve">Seguimiento y Verificación al 31 de diciembre de 2016: 
</t>
    </r>
    <r>
      <rPr>
        <sz val="8"/>
        <color rgb="FF000000"/>
        <rFont val="Arial"/>
        <family val="2"/>
      </rPr>
      <t>Se evidenció que</t>
    </r>
    <r>
      <rPr>
        <b/>
        <sz val="8"/>
        <color rgb="FF000000"/>
        <rFont val="Arial"/>
        <family val="2"/>
      </rPr>
      <t xml:space="preserve"> e</t>
    </r>
    <r>
      <rPr>
        <sz val="8"/>
        <color rgb="FF000000"/>
        <rFont val="Arial"/>
        <family val="2"/>
      </rPr>
      <t xml:space="preserve">n la Dirección de Movilidad durante este período se realizarón tres (3) inducciones a funcionarios nuevos, así Claudia Patricia Delgado Tarquino. Memorando No. 3-2016-30723 del 21 de noviembre de 2016, Rosa Helena Sinisterra Cortés, Memorando No. 3-2016-28539 del 31 de octubre de 2016, Marcela Garzón García, memorando No. 3-2016-28167 del 26 de octubre de 2016, enviados a la Dirección de Talento Humano.
</t>
    </r>
    <r>
      <rPr>
        <b/>
        <sz val="8"/>
        <color rgb="FF000000"/>
        <rFont val="Arial"/>
        <family val="2"/>
      </rPr>
      <t xml:space="preserve">
</t>
    </r>
  </si>
  <si>
    <r>
      <rPr>
        <b/>
        <sz val="8"/>
        <rFont val="Arial"/>
        <family val="2"/>
      </rPr>
      <t xml:space="preserve">Seguimiento a diciembre de 2016: </t>
    </r>
    <r>
      <rPr>
        <sz val="8"/>
        <rFont val="Arial"/>
        <family val="2"/>
      </rPr>
      <t xml:space="preserve">
Participación Ciudadana y Desarrollo Local:
Se han realizado inducciones a  56 funcionarios que han llegado a la Dirección en lo transcurrido de 2016.</t>
    </r>
  </si>
  <si>
    <r>
      <t xml:space="preserve">Seguimiento y Verificación al 31 de diciembre de 2016: 
</t>
    </r>
    <r>
      <rPr>
        <sz val="8"/>
        <color rgb="FF000000"/>
        <rFont val="Arial"/>
        <family val="2"/>
      </rPr>
      <t xml:space="preserve">Se han realizado inducciones a 56 funcionarios que han llegado a la Dirección  de Participación Ciudadana y Desarrollo Local en lo transcurrido de 2016.
</t>
    </r>
    <r>
      <rPr>
        <b/>
        <sz val="8"/>
        <color rgb="FF000000"/>
        <rFont val="Arial"/>
        <family val="2"/>
      </rPr>
      <t xml:space="preserve">
</t>
    </r>
  </si>
  <si>
    <r>
      <rPr>
        <b/>
        <sz val="8"/>
        <color rgb="FF000000"/>
        <rFont val="Arial"/>
        <family val="2"/>
      </rPr>
      <t xml:space="preserve">Seguimiento y Verificación al 31 de diciembre de 2016: </t>
    </r>
    <r>
      <rPr>
        <sz val="8"/>
        <color rgb="FF000000"/>
        <rFont val="Arial"/>
        <family val="2"/>
      </rPr>
      <t xml:space="preserve">
Se evidenció que en la Dirección Salud , con oficios de Radicado Nº 3-2016-27025, 3-2016-30379, 3-2016-32232 del 14 de octubre, 17 de noviembre y 7 de diciembre de 2016 respectivamente se realizaron las induciones al personal.
</t>
    </r>
  </si>
  <si>
    <r>
      <rPr>
        <b/>
        <sz val="8"/>
        <color rgb="FF000000"/>
        <rFont val="Arial"/>
        <family val="2"/>
      </rPr>
      <t xml:space="preserve">Seguimiento a diciembre de 2016: </t>
    </r>
    <r>
      <rPr>
        <sz val="8"/>
        <color rgb="FF000000"/>
        <rFont val="Arial"/>
        <family val="2"/>
      </rPr>
      <t xml:space="preserve">
Salud:
Durante la vigencia 2016, ingresaron a la Dirección Salud 38 funcionarios (1 Director, 2 asesores, 10 gerentes, 21 profesionales, 2 técnicos y 1 secretaria) a los cuales les fue realizado el proceso de inducción.
No. de funcionarios que ingresaron: 38
No. de funcionarios con inducción: 38
</t>
    </r>
  </si>
  <si>
    <r>
      <rPr>
        <b/>
        <sz val="8"/>
        <color rgb="FF000000"/>
        <rFont val="Arial"/>
        <family val="2"/>
      </rPr>
      <t xml:space="preserve">Seguimiento a diciembre de 2016: </t>
    </r>
    <r>
      <rPr>
        <sz val="8"/>
        <color rgb="FF000000"/>
        <rFont val="Arial"/>
        <family val="2"/>
      </rPr>
      <t xml:space="preserve">
Servicios Públicos:
De septiembre 1 a la fecha han ingresado a la Dirección de Servicios Públicos 1 Subdirector y 1 Gerente, a los cuales se les realizó la respectiva inducción.
</t>
    </r>
  </si>
  <si>
    <r>
      <rPr>
        <b/>
        <sz val="8"/>
        <color rgb="FF000000"/>
        <rFont val="Arial"/>
        <family val="2"/>
      </rPr>
      <t xml:space="preserve">Seguimiento y Verificación al 31 de diciembre de 2016: </t>
    </r>
    <r>
      <rPr>
        <sz val="8"/>
        <color rgb="FF000000"/>
        <rFont val="Arial"/>
        <family val="2"/>
      </rPr>
      <t xml:space="preserve">
Se evidenció que a la fecha han ingresado a la Dirección de Servicios Públicos 1 Subdirector y 1 Gerente, a los cuales se les realizó la respectiva inducción. Con Radicado Nº  3-2016-34304 se remitió su respectivo formato a la Oficina de Talento Humano.</t>
    </r>
  </si>
  <si>
    <r>
      <rPr>
        <b/>
        <sz val="8"/>
        <color rgb="FF000000"/>
        <rFont val="Arial"/>
        <family val="2"/>
      </rPr>
      <t xml:space="preserve">Seguimiento a diciembre de 2016: </t>
    </r>
    <r>
      <rPr>
        <sz val="8"/>
        <color rgb="FF000000"/>
        <rFont val="Arial"/>
        <family val="2"/>
      </rPr>
      <t xml:space="preserve">
Dirección de Reacción Inmediata (DRI):
Durante el período Septiembre - Diciembre de 2016 se realizaron tres (3) Mesas de trabajo, como seguimiento al procedimiento de Indagación preliminar.
</t>
    </r>
  </si>
  <si>
    <r>
      <rPr>
        <b/>
        <sz val="8"/>
        <color rgb="FF000000"/>
        <rFont val="Arial"/>
        <family val="2"/>
      </rPr>
      <t xml:space="preserve">Seguimiento y Verificación al 31 de diciembre de 2016: </t>
    </r>
    <r>
      <rPr>
        <sz val="8"/>
        <color rgb="FF000000"/>
        <rFont val="Arial"/>
        <family val="2"/>
      </rPr>
      <t xml:space="preserve">
Se verificó que el DRI durante el periodo Septiembre - Diciembre de 2016 se realizaron tres (3) Mesas  de trabajo en las fechas 14/sep, 25/oct y 7 de diciembre de 2016, como seguimiento al procedimiento de Indagación preliminar.</t>
    </r>
  </si>
  <si>
    <r>
      <rPr>
        <b/>
        <sz val="8"/>
        <color rgb="FF000000"/>
        <rFont val="Arial"/>
        <family val="2"/>
      </rPr>
      <t xml:space="preserve">Seguimiento a diciembre de 2016: </t>
    </r>
    <r>
      <rPr>
        <sz val="8"/>
        <color rgb="FF000000"/>
        <rFont val="Arial"/>
        <family val="2"/>
      </rPr>
      <t xml:space="preserve">
Dirección de esarrollo Económico, Industria y Turismo:
Para la Dirección de Desarrollo Económico Industria y Turismo, se programó la realización de 3 Mesas de trabajo por auditoría  de Desempeño, actualmente se encuentran en ejecución  segun los meorandos de asignación que se relacionan se programaron un total de  12 mesas de trabajo, de las cuales a la fecha se han realizado las siguientes:
Auditoría Desempeño SDDE, Radicado 3-2016-24750 - Proyecto 690        (5)
Auditoría Desempeño SDDE, Radicado 3-2016-27905 - Proyecto 429        (3)
Auditoría Desempeño IPES, Radicado   3-2016-27904 - Proyecto 611        (3)
Auditoría Desempeño  IDT,  Radicado   3-2016-33427 - Proyecto 712        (1)
</t>
    </r>
  </si>
  <si>
    <r>
      <rPr>
        <b/>
        <sz val="8"/>
        <color rgb="FF000000"/>
        <rFont val="Arial"/>
        <family val="2"/>
      </rPr>
      <t xml:space="preserve">Seguimiento y Verificación al 31 de diciembre de 2016: </t>
    </r>
    <r>
      <rPr>
        <sz val="8"/>
        <color rgb="FF000000"/>
        <rFont val="Arial"/>
        <family val="2"/>
      </rPr>
      <t xml:space="preserve">
Se verificó que la Dirección de Desarrollo Económico Industria y Turismo,  programó la realización de 3 Mesas de trabajo por auditoría  de Desempeño, actualmente se encuentran en ejecución  según los Memoorandos de asignación que se relacionan se programaron un total de  12 mesas de trabajo, donde se evidenció la realización de las mismas tenienido como muestra  la Auditoria de Desempeño  SDDE-Proyecto 690 con fechas 28/spe, 7/oct, 21/oct, 4/nov, 21/nov, 5/dic y 15/dic de 2016.</t>
    </r>
  </si>
  <si>
    <r>
      <t xml:space="preserve">
</t>
    </r>
    <r>
      <rPr>
        <b/>
        <sz val="8"/>
        <color rgb="FF000000"/>
        <rFont val="Arial"/>
        <family val="2"/>
      </rPr>
      <t xml:space="preserve">Seguimiento a diciembre de 2016: </t>
    </r>
    <r>
      <rPr>
        <sz val="8"/>
        <color rgb="FF000000"/>
        <rFont val="Arial"/>
        <family val="2"/>
      </rPr>
      <t xml:space="preserve">
Educación:
Entre el 01 de febrero (fecha en que comenzó el PAD 2016) al 19 de diciembre/16 se han realizado 82 Mesas de trabajo, de conformidad con el Plan de Auditoria Distirital y los procecimientos del proceso PVCGF, las cuales corresponden a 20 auditorias, así:
-Aud. Regularidad SED (terminada): 6 mesas
-Aud. Regularidad UDFJC (terminada): 8 mesas 
-Aud. Regularidad IDRD (terminada): 8 mesas
-Aud. Regularidad IDARTES (terminada): 6 mesas
-Aud. Regularidad CANAL CAPITAL (terminada): 4 mesas
-Aud. Regularidad FUGA (terminada): 4 mesas
-Aud. Regularidad SCRD (terminada): 5 mesas
-Aud. Regularidad IDPC (terminada): 5 mesas
-Aud. Regularidad OFB (terminada): 4 mesas
-Aud. Regularidad IDEP (fase informe): 1 mesa 
-Visita Fiscal No. 506 - IDPC (terminada): 4 mesas
-Visita Fiscal No. 527 - SED (terminada): 3 mesas
-Visita Fiscal No. 530 - SED (terminada): 2 mesas
-Aud. Desempeño 272 - SED - Obras I (terminada): 2 mesas
-Aud. Desempeño 273 - SED - Media Fortalecida (terminada): 2 mesas
-Aud. Desempeño No. 274 - SED - Obras II (fase Informe): 2 mesas
-Aud. Desempeño No. 22 - SED - Suministros (terminada): 5 mesas
-Aud. Desempeño. No. 24 - IDRD - Proyecto 40 x 40 (terminada): 5 mesas
-Aud. Desempeño No. 30 - IDRD  . Parques (fase informe): 4 mesas
-Aud. Desempeño No. 32 - IDARTES - Convenios Asoc.(fase informe): 2 mesas.
</t>
    </r>
    <r>
      <rPr>
        <sz val="8"/>
        <color rgb="FF000000"/>
        <rFont val="Arial"/>
        <family val="2"/>
      </rPr>
      <t xml:space="preserve">
</t>
    </r>
  </si>
  <si>
    <r>
      <t xml:space="preserve">Seguimiento y Verificación al 31 de diciembre de 2016: 
</t>
    </r>
    <r>
      <rPr>
        <sz val="8"/>
        <color rgb="FF000000"/>
        <rFont val="Arial"/>
        <family val="2"/>
      </rPr>
      <t xml:space="preserve">Se verificó que por parte de  la Dirección de  Educación se programó la realización de las  Mesas de Trabajo programadas en las auditorias de Desempeño y Regulares, donde se tomaron  como muestra las mesas de trabajo realizados durante el período comprendido de septiembre a diciembre de 2016 así:
-Aud. Regularidad OFB (terminada): 4 mesas 13/sep, 20/sep, 27/oct, 10/nov.
-Aud. Desempeño. No. 24 - IDRD - Proyecto 40 x 40 (terminada): 5 mesas
8/sep, 9/nov, 21/nov.
-Aud. Desempeño No. 30 - IDRD  . Parques (fase informe): 4 mesas
21/oct, 23/nov, 12/dic.
</t>
    </r>
    <r>
      <rPr>
        <b/>
        <sz val="8"/>
        <color rgb="FF000000"/>
        <rFont val="Arial"/>
        <family val="2"/>
      </rPr>
      <t xml:space="preserve">
</t>
    </r>
  </si>
  <si>
    <r>
      <rPr>
        <b/>
        <sz val="8"/>
        <color rgb="FF000000"/>
        <rFont val="Arial"/>
        <family val="2"/>
      </rPr>
      <t xml:space="preserve">Seguimiento a diciembre de 2016: </t>
    </r>
    <r>
      <rPr>
        <sz val="8"/>
        <color rgb="FF000000"/>
        <rFont val="Arial"/>
        <family val="2"/>
      </rPr>
      <t xml:space="preserve">
Gobierno:
Se han realizado 20 mesas de trabajo, entre seguimiento, mesas de analisis de observaciones y mesas de informe final.</t>
    </r>
  </si>
  <si>
    <r>
      <rPr>
        <b/>
        <sz val="8"/>
        <color rgb="FF000000"/>
        <rFont val="Arial"/>
        <family val="2"/>
      </rPr>
      <t xml:space="preserve">Seguimiento a diciembre de 2016: </t>
    </r>
    <r>
      <rPr>
        <sz val="8"/>
        <color rgb="FF000000"/>
        <rFont val="Arial"/>
        <family val="2"/>
      </rPr>
      <t xml:space="preserve">
Hacienda:
En ejecuciòn del PAD 2016,  con corte a diciembre 15, en las auditorias terminadas y las que se encuentran en ejecuciòn se han programado 97 mesas de trabajo de las cuales se han realizado 85 , las restantes 12 se  elaboraran entre el 16 de diciembre de 2016 a  enero de 2017 que corresponde a las fechas de terminaciòn de las auditorias de conformidad con el PAD 2016  vigente.  En las mesas realizadas  se ha efectuado  seguimiento y supervisiòn por parte del nivel directivo al proceso auditor e igualmente se verificaron  los  requisitos y procedimientos vigentes para el PVCGF . Especìficamente en  el cuatrimestre septiembre a diciembre se programaron 41 mesas de las que se han realizado  29 de ellas que corresponden a  dos (2) auditorias de regularidad  de Loterìa de Bogotà y FONCEP ( que se encuentran en etapa de informe ) y a las dos (2) auditorias de Desempeño ( Una ante la SDH y otra ante la UAECD) que se encuentran en ejecuciòn.   
</t>
    </r>
  </si>
  <si>
    <r>
      <t xml:space="preserve">Seguimiento y Verificación al 31 de diciembre de 2016: 
</t>
    </r>
    <r>
      <rPr>
        <sz val="8"/>
        <color rgb="FF000000"/>
        <rFont val="Arial"/>
        <family val="2"/>
      </rPr>
      <t>Se determinó que en la Direccion de Gobierno, durante el periode de Septiembre a diciembre de 2016 se han  realizado 20 mesas de trabajo, entre seguimiento, mesas de analisis de observaciones y mesas de informe final.</t>
    </r>
  </si>
  <si>
    <r>
      <t xml:space="preserve">Seguimiento y Verificación al 31 de diciembre de 2016: 
</t>
    </r>
    <r>
      <rPr>
        <sz val="8"/>
        <color rgb="FF000000"/>
        <rFont val="Arial"/>
        <family val="2"/>
      </rPr>
      <t xml:space="preserve">Se evidenció que la Dirección de Hacienda en la ejecuciòn del PAD 2016,  con corte a diciembre 15, indicó que en las auditorías terminadas y las que se encuentran en ejecuciòn se han programado 97 mesas de trabajo de las cuales se han realizado 85, las restantes 12 se  elaborarán entre el 16 de diciembre de 2016 a  enero de 2017 que corresponde a las fechas de terminaciòn de las auditorías de conformidad con el PAD 2016  vigente.  En las mesas realizadas  se ha efectuado  seguimiento y supervisiòn por parte del nivel directivo al proceso auditor e igualmente se verificaron  los  requisitos y procedimientos vigentes para el PVCGF. Especìficamente en  el cuatrimestre septiembre a diciembre se programaron 41 mesas de las que se han realizado  29 de ellas que corresponden a  dos (2) auditorías de regularidad  de Loterìa de Bogotà y FONCEP ( que se encuentran en etapa de informe) y a las dos (2) auditorías de Desempeño (Una ante la SDH y otra ante la UAECD) que se encuentran en ejecuciòn. Se tomo como muestra la auditoría realizada a la lotería de Bogotá donde se realizaron 5 mesas, 03/nov, 29/nov, 05/dic, 16/dic, 20/dic.  
</t>
    </r>
  </si>
  <si>
    <r>
      <rPr>
        <b/>
        <sz val="8"/>
        <color rgb="FF000000"/>
        <rFont val="Arial"/>
        <family val="2"/>
      </rPr>
      <t xml:space="preserve">Seguimiento a diciembre de 2016: </t>
    </r>
    <r>
      <rPr>
        <sz val="8"/>
        <color rgb="FF000000"/>
        <rFont val="Arial"/>
        <family val="2"/>
      </rPr>
      <t xml:space="preserve">
Hábitat:
En lo corrido de la presente vigencia se han realizado 83 mesas de trabajo. Durante el periodo de septiembre a diciembre se han realizado 8 mesas de trabajo, dado que se se encuentran las siguientes cuatro auditorías en ejecución: 
SDA-IDIGER-FONDIGER: 3 mesas de trabajo
SDA: 2 mesas de trabajo
SDHT-CVP: 1 mesa de trabajo
SDP-CURADURIAS: 2 mesas de trabajo  
Estas mesas de trabajo reflejan el proceso auditor, en la ejecución de cada auditoría, estas reposan en los papeles de trabajo de cada equipo auditor. Se dio cumplimiento a la fecha de las mesas programadas con las mesas de trabajo realizadas segun planes de auditorias.  
</t>
    </r>
  </si>
  <si>
    <r>
      <rPr>
        <b/>
        <sz val="8"/>
        <color rgb="FF000000"/>
        <rFont val="Arial"/>
        <family val="2"/>
      </rPr>
      <t xml:space="preserve">Seguimiento y Verificación al 31 de diciembre de 2016: 
</t>
    </r>
    <r>
      <rPr>
        <sz val="8"/>
        <color rgb="FF000000"/>
        <rFont val="Arial"/>
        <family val="2"/>
      </rPr>
      <t xml:space="preserve">Se verificó que la Dirección de Hábitat realizó las mesas de trabajo correspondientes al ultimo cuatrimestre del año tomando como muestra la Auditoría de Desempeño Curaduría Urbana Nº 5 entre el 28 de Julio y el 21 de Octubre, donde se efectuaron 5 mesas.
</t>
    </r>
  </si>
  <si>
    <r>
      <rPr>
        <b/>
        <sz val="8"/>
        <color rgb="FF000000"/>
        <rFont val="Arial"/>
        <family val="2"/>
      </rPr>
      <t xml:space="preserve">Seguimiento a diciembre de 2016: </t>
    </r>
    <r>
      <rPr>
        <sz val="8"/>
        <color rgb="FF000000"/>
        <rFont val="Arial"/>
        <family val="2"/>
      </rPr>
      <t xml:space="preserve">
Integración Social:
Durante el período primero de septiembre a quince de diciembre de 2016 se han realizado las siguientes mesas de trabajo: IDIPRON 1; SDIS 9; para un total de 10 mesas de trabajo
</t>
    </r>
  </si>
  <si>
    <r>
      <rPr>
        <b/>
        <sz val="8"/>
        <color rgb="FF000000"/>
        <rFont val="Arial"/>
        <family val="2"/>
      </rPr>
      <t xml:space="preserve">Seguimiento y Verificación al 31 de diciembre de 2016: 
</t>
    </r>
    <r>
      <rPr>
        <sz val="8"/>
        <color rgb="FF000000"/>
        <rFont val="Arial"/>
        <family val="2"/>
      </rPr>
      <t xml:space="preserve">Se verificó que la Dirección de Integración Social programó la realización de 10 Mesas de trabajo 12/sep, 19/sep, 20/sep, 23/sep, 27/sep, 3/oct, 10/oct, 13/oct, 3/nov.
</t>
    </r>
  </si>
  <si>
    <r>
      <rPr>
        <b/>
        <sz val="8"/>
        <color rgb="FF000000"/>
        <rFont val="Arial"/>
        <family val="2"/>
      </rPr>
      <t xml:space="preserve">Seguimiento a diciembre de 2016: </t>
    </r>
    <r>
      <rPr>
        <sz val="8"/>
        <color rgb="FF000000"/>
        <rFont val="Arial"/>
        <family val="2"/>
      </rPr>
      <t xml:space="preserve">
Movilidad:
Durante el tercer período, se programaron las siguientes Mesas de Trabajo: IDU 6, UAEMRV 6, Transmilenio 8, Secretaria de Movilidad 8, Terminal de Transporte , para un total de 24 Mesas, las cuales se realizaron en su totalidad y reposan en los papeles de trabajo de cada Auditoría.
</t>
    </r>
  </si>
  <si>
    <r>
      <rPr>
        <b/>
        <sz val="8"/>
        <color rgb="FF000000"/>
        <rFont val="Arial"/>
        <family val="2"/>
      </rPr>
      <t xml:space="preserve">Seguimiento y Verificación al 31 de diciembre de 2016: </t>
    </r>
    <r>
      <rPr>
        <sz val="8"/>
        <color rgb="FF000000"/>
        <rFont val="Arial"/>
        <family val="2"/>
      </rPr>
      <t xml:space="preserve">
La Dirección de Movilidad   programó las siguientes Mesas de Trabajo: IDU 6, UAEMRV 6, Transmilenio 8, Secretarí de Movilidad 8, Terminal de Transporte , para un total de 24 Mesas, las cuales se realizaron en su totalidad y reposan en los papeles de trabajo de cada Auditoría, donde se verificaron las mesas de trabajo realizadas a:
- Transmilenio Contrato 001 Consecion Fase I y II (21/sep, 21/oct, 2/nov, 21/nov).
- SDM Contratos 1485 y 1494 (2014) 29/sep, 24/oct.
- Terminal 02/nov, 21/nov.
</t>
    </r>
  </si>
  <si>
    <r>
      <rPr>
        <b/>
        <sz val="8"/>
        <rFont val="Arial"/>
        <family val="2"/>
      </rPr>
      <t xml:space="preserve">Seguimiento a diciembre de 2016: </t>
    </r>
    <r>
      <rPr>
        <sz val="8"/>
        <rFont val="Arial"/>
        <family val="2"/>
      </rPr>
      <t xml:space="preserve">
Participación Ciudadana y Desarrollo Local:
A la fecha, se han desarrollado 91 mesas en las que se ha realizado seguimiento a la aplicación de los procedimientos vigentes. Se aclara que por error se reportaron en abril 146. Adicional a lo anterior, en el marco del Plan de mejoramiento, se realizó la capacitación de los procedimientos del PVCGF  a los 121  funcionarios de la dependencia, con énfasis en las actividades relacionadas con el seguimiento y análisis a la ejecución de las auditorias, incorporando todos los aspectos contemplados en el informe presentado por la Oficina de Control Interno, como consta en el acta de comité Nº 36 de 09/11/2016.
</t>
    </r>
  </si>
  <si>
    <r>
      <t xml:space="preserve">Seguimiento y Verificación al 31 de diciembre de 2016: 
</t>
    </r>
    <r>
      <rPr>
        <sz val="8"/>
        <color rgb="FF000000"/>
        <rFont val="Arial"/>
        <family val="2"/>
      </rPr>
      <t xml:space="preserve">A la fecha, en la Dirección de Participación Ciudadana y Desarrollo Local se han desarrollado 91 mesas en las que se ha realizado seguimiento a la aplicación de los procedimientos vigentes. Se aclara que por error se reportaron en abril 146. Adicional a lo anterior, en el marco del Plan de Mejoramiento, se realizó la capacitación de los procedimientos del PVCGF  a los 121  funcionarios de la dependencia, con énfasis en las actividades relacionadas con el seguimiento y análisis a la ejecución de las auditorías, incorporando todos los aspectos contemplados en el informe presentado por la Oficina de Control Interno, como consta en el Acta de Comité Nº 36 de 09/11/2016.
</t>
    </r>
    <r>
      <rPr>
        <b/>
        <sz val="8"/>
        <color rgb="FF000000"/>
        <rFont val="Arial"/>
        <family val="2"/>
      </rPr>
      <t xml:space="preserve">
</t>
    </r>
  </si>
  <si>
    <r>
      <rPr>
        <b/>
        <sz val="8"/>
        <color rgb="FF000000"/>
        <rFont val="Arial"/>
        <family val="2"/>
      </rPr>
      <t xml:space="preserve">Seguimiento a diciembre de 2016: </t>
    </r>
    <r>
      <rPr>
        <sz val="8"/>
        <color rgb="FF000000"/>
        <rFont val="Arial"/>
        <family val="2"/>
      </rPr>
      <t xml:space="preserve">
Salud:
Durante la vigencia 2016, a Dirección Salud  programo para las 28 auditorías realizadas, 98 mesas de trabajo, las cuales fueron realizadas. Adicionalmente, en cada equipo de auditoria se realizaron mesas  acorde a la necesidad evidenciada en cada auditoría. En total se realizaron 91 mesas de este tipo. 
</t>
    </r>
  </si>
  <si>
    <r>
      <rPr>
        <b/>
        <sz val="8"/>
        <color rgb="FF000000"/>
        <rFont val="Arial"/>
        <family val="2"/>
      </rPr>
      <t xml:space="preserve">Seguimiento y Verificación al 31 de diciembre de 2016: 
</t>
    </r>
    <r>
      <rPr>
        <sz val="8"/>
        <color rgb="FF000000"/>
        <rFont val="Arial"/>
        <family val="2"/>
      </rPr>
      <t xml:space="preserve">La Dirección Salud programó la realización de 15 Mesas de trabajo, donde se evidenció la realización de las mismas. </t>
    </r>
    <r>
      <rPr>
        <b/>
        <sz val="8"/>
        <color rgb="FF000000"/>
        <rFont val="Arial"/>
        <family val="2"/>
      </rPr>
      <t xml:space="preserve">
</t>
    </r>
  </si>
  <si>
    <r>
      <rPr>
        <b/>
        <sz val="8"/>
        <color rgb="FF000000"/>
        <rFont val="Arial"/>
        <family val="2"/>
      </rPr>
      <t xml:space="preserve">Seguimiento a diciembre de 2016: </t>
    </r>
    <r>
      <rPr>
        <sz val="8"/>
        <color rgb="FF000000"/>
        <rFont val="Arial"/>
        <family val="2"/>
      </rPr>
      <t xml:space="preserve">
Servicios Públicos:
Durante las auditorías desarrolladas del 1 de septiembre a la fecha se han adelantado mas de 64 actas de mesas de trabajo y comité técnico sectorial, las cuales reposan en las carpetas de cada auditoría y en las carpetas en la Dirección.
</t>
    </r>
  </si>
  <si>
    <r>
      <t xml:space="preserve">Seguimiento y Verificación al 31 de diciembre de 2016: 
</t>
    </r>
    <r>
      <rPr>
        <sz val="8"/>
        <color rgb="FF000000"/>
        <rFont val="Arial"/>
        <family val="2"/>
      </rPr>
      <t xml:space="preserve">La Dirección de Servicios Públicos programó la realización de 64 Mesas de trabajo, donde se evidenció la realización de las mismas tenienido como muestra    NAESP -  con fechas 16/spe, 23/sep, 11/nov, 11/nov, EAB 14/sep y 12/nov de 2016.
</t>
    </r>
    <r>
      <rPr>
        <b/>
        <sz val="8"/>
        <color rgb="FF000000"/>
        <rFont val="Arial"/>
        <family val="2"/>
      </rPr>
      <t xml:space="preserve">
</t>
    </r>
  </si>
  <si>
    <r>
      <rPr>
        <b/>
        <sz val="8"/>
        <rFont val="Arial"/>
        <family val="2"/>
      </rPr>
      <t xml:space="preserve">Seguimiento a diciembre 2016: </t>
    </r>
    <r>
      <rPr>
        <sz val="8"/>
        <rFont val="Arial"/>
        <family val="2"/>
      </rPr>
      <t xml:space="preserve">
Entre el 01 de enero y el 13 de diciembre de 2016 se recepcionaron en la Contraloría de Bogotá D.C., un total de mil ochocientos noventa y dos (1892) derechos de petición, referenciados en el indicador como solicitudes y requerimientos, los cuales fueron remitidos y atendidos en su totalidad por las diferentes dependencias de la entidad; lo anterior en cumplimiento de la Ley 1755 de 2015 "Por medio de la cual se regula el derecho fundamental de Petición..."
En cumplimiento de las funciones de la dependencia, se ha brindado la orientación pertinente al ciudadano en el trámite y presentación de sus requerimientos ante las entidades públicas; igualmente, se canalizan adecuada y oportunamente los requerimientos que son competencia de la entidad (peticiones, sugerencias, quejas y reclamos, proposiciones) presentados por los ciudadanos y el Concejo, hacia las dependencias competentes.
</t>
    </r>
  </si>
  <si>
    <r>
      <rPr>
        <b/>
        <sz val="8"/>
        <rFont val="Arial"/>
        <family val="2"/>
      </rPr>
      <t xml:space="preserve">Seguimiento y Verificación al 31 de diciembre de 2016:  
</t>
    </r>
    <r>
      <rPr>
        <sz val="8"/>
        <rFont val="Arial"/>
        <family val="2"/>
      </rPr>
      <t xml:space="preserve">La Oficina Centro de Atenciòn al Ciudadano reportó en el seguimiento realizado que entre el 01 de enero y el 13 de diciembre de 2016 se recepcionaron en la Contraloría de Bogotá D.C., un total de mil ochocientos noventa y dos (1892) derechos de petición, referenciados en el indicador como solicitudes y requerimientos, los cuales fueron remitidos y atendidos en su totalidad por las diferentes dependencias de la entidad; lo anterior en cumplimiento de la Ley 1755 de 2015 "Por medio de la cual se regula el derecho fundamental de Petición...".  La Oficina de Control Interno, verificò mediante los seguimientos realizados   que se han tomado las medidas para reducir significativamente el riesgo a la inadecuada atenciòn a los requerimientos presentados por la Ciudadania y el Concejo de Bogotà - PQRs.  Por el cumplimiento de la acción propuesta el riesgo queda mitigado.
</t>
    </r>
  </si>
  <si>
    <r>
      <t xml:space="preserve">Seguimiento y Verificación al 31 de diciembre de 2016:  
</t>
    </r>
    <r>
      <rPr>
        <sz val="8"/>
        <rFont val="Arial"/>
        <family val="2"/>
      </rPr>
      <t>Se evidenció que el Proceso de Estudios de Economía y Política Pública ha venido realizando la Firma de los Pactos Eticos para los informes y estudios que se programaron ejecutar en el PAE-2016; se observó en las carpetas de informes que  durante el 2016 se firmaron en total  26 Acuerdos de Responsabilidad o Pactos éticos.
El riesgo se considera mitigado.</t>
    </r>
  </si>
  <si>
    <r>
      <t xml:space="preserve">Seguimiento y Verificación al 31 de diciembre de 2016:  
</t>
    </r>
    <r>
      <rPr>
        <sz val="8"/>
        <rFont val="Arial"/>
        <family val="2"/>
      </rPr>
      <t>Se verificó que el proceso ha comunicado a  las Direcciones Sectoriales las inconsistencias presentadas en la Rendición de la Cuenta, así mismo se observó  la comunicación constante con la Dirección de TICs, reportando las fallas, e inconsistencias presentadas en el Aplicativo SIVICOF. 
Lo anterior se constató  con las comunicaciones internas y  a través correos institucionales, a continuación se relacionan algunos de ellos:
Correo del  4 de octubre de 2016, se informó a Soporte SIVICOF inconsistencias detectadas en la rendición de la cuenta en los formatos CB-001 y CB- 003.
Correo del  02 de noviembre de 2016 se informa a las TICs inconsistencias en la rendición de la cuenta de TGI.
Mediante comunicación 3-2016-28957 del 03 de noviembre de 2016, se solicitó a las TICs la apertura del Aplicativo SIVICOF para nueva rendición de TGI, en razón a inconsistencias en la información presentada por el sujeto de control.
Mediante comunicación 3-2016-29610 del 10 de noviembre de 2016, se solicitó a las TICs la apertura del Aplicativo SIVICOF para nueva rendición de la EEB, en razón a inconsistencias en la información presentada por el sujeto de control.
Mediante correo del 21 de noviembre de 2016 se informó a la Dirección de las TICs inconsistencias sobre la rendición de la cuenta de los siguientes sujetos de control: Metrovivienda, ERU, Fondos de Desarrollo Local, Empresas Industriales y Comerciales, Secretaría Jurídica Distrital, Secretaría Distrital de Seguridad, Convivencia y Justicia y Subredes Integradas de Servicios de Salud. 
El riesgo se considera mitigado.</t>
    </r>
  </si>
  <si>
    <r>
      <t xml:space="preserve">Seguimiento y Verificación al 31 de diciembre de 2016:  
</t>
    </r>
    <r>
      <rPr>
        <sz val="8"/>
        <rFont val="Arial"/>
        <family val="2"/>
      </rPr>
      <t xml:space="preserve">En este seguimiento se observó que los productos del proceso para el último trimestre del año no requirieron de insumos adicionales, a los ya solicitados en  los memorandos de asignación. 
Se observa que estas acciones realizadas durante el año vigente contribuyeron n a mitigar el riesgo identificado, razón por la cual el riesgo se considera mitigado.
</t>
    </r>
  </si>
  <si>
    <r>
      <rPr>
        <b/>
        <sz val="8"/>
        <rFont val="Arial"/>
        <family val="2"/>
      </rPr>
      <t xml:space="preserve">Seguimiento a diciembre 2016: </t>
    </r>
    <r>
      <rPr>
        <sz val="8"/>
        <rFont val="Arial"/>
        <family val="2"/>
      </rPr>
      <t xml:space="preserve">
A Diciembre se enviaron veintiuno (21) Boletines de Prensa, de los cuales la trazabilidad de la información reposa en el formato "Seguimiento y Control de la Información".</t>
    </r>
  </si>
  <si>
    <r>
      <rPr>
        <b/>
        <sz val="8"/>
        <rFont val="Arial"/>
        <family val="2"/>
      </rPr>
      <t xml:space="preserve">Seguimiento a diciembre 2016: 
</t>
    </r>
    <r>
      <rPr>
        <sz val="8"/>
        <rFont val="Arial"/>
        <family val="2"/>
      </rPr>
      <t>A Diciembre se enviaron veintiuno (21) Boletines de Prensa, los cuales cuentan con el visto bueno de la sectorial donde se generó la información</t>
    </r>
    <r>
      <rPr>
        <b/>
        <sz val="8"/>
        <rFont val="Arial"/>
        <family val="2"/>
      </rPr>
      <t xml:space="preserve">
</t>
    </r>
  </si>
  <si>
    <r>
      <rPr>
        <b/>
        <sz val="8"/>
        <rFont val="Arial"/>
        <family val="2"/>
      </rPr>
      <t xml:space="preserve">Seguimiento y Verificación al 31 de diciembre de 2016: 
</t>
    </r>
    <r>
      <rPr>
        <sz val="8"/>
        <rFont val="Arial"/>
        <family val="2"/>
      </rPr>
      <t xml:space="preserve">En verificación la Oficina de Control Interno encontró,   que la información se lleva en el formato Seguimiento y Control de la Información, a diciembre  se han publicado 21 boletines. El formato, corresponde al Anexo 1. del procedimiento adoptado con la Resolución Reglamentaria 037 de 2016. 
Con lo cual el riesgo queda mitigado.
</t>
    </r>
  </si>
  <si>
    <r>
      <rPr>
        <b/>
        <sz val="8"/>
        <rFont val="Arial"/>
        <family val="2"/>
      </rPr>
      <t xml:space="preserve">Seguimiento a diciembre 2016: </t>
    </r>
    <r>
      <rPr>
        <sz val="8"/>
        <rFont val="Arial"/>
        <family val="2"/>
      </rPr>
      <t xml:space="preserve">
La Contraloría de Bogotá D.C., suscribió el contrato de obra No. 223 de noviembre 29 de 2016, con la firma Diseños y Concretos SAS con el objeto de realizar las adecuaciones locativas asi como el mantenimiento integral preventivo y correctivo de los bienes inmuebles de la CB. Como parte de estos bienes (capitulo 11) se encuentra el mantenimiento pereventivo y correctivo del cableado estructurado y la red eléctrica, que consiste básicamente en la inspección técnica de las redes eléctricas, voz y datos, las cuales se componen de cableado, tomas, canaleta y patch-cord, a estos elementos se les debe realizar una inspección donde se compruebe su funcionamiento y su estado físico el cual debe ser el óptimo para prestar un buen servicio y cumplir su función.
Igualmente, abarca el Suministro e instalación de punto de voz, datos y eléctrico certificados, a solicitud de la entidad,  de acuerdo a la evaluación técnica realizada por la entidad y el contratista, esta actividad se evaluará conjuntamente con la Dirección de Tecnologías de la Información y comunicaciones (TIC), quienes tendrán injerencia en la toma de decisiones respecto a este tema, y darán las pautas para su implementación. Y por último el movimiento o traslado o reubicación de puesto de trabajo y su evaluación técnica será realizada por la entidad en cabeza de la supervisión del contrato y la Dirección de TIC.
Con la suscripción de este contrato se mitiga el riesgo de la suspensión temporal y definitiva de los servicios por fallas en las redes de cableado estructurado o elétrica.
</t>
    </r>
  </si>
  <si>
    <t>(1.000 /1.000)*100 = 100%</t>
  </si>
  <si>
    <r>
      <t xml:space="preserve">Seguimiento y Verificación al 31 de diciembre de 2016: 
</t>
    </r>
    <r>
      <rPr>
        <sz val="8"/>
        <rFont val="Arial"/>
        <family val="2"/>
      </rPr>
      <t xml:space="preserve">La oficina de Control Interno verifico que se suscribió el contrato 223 de 29/11/2016, con la firma Diseño Y Concreto SAS, por valor de $ 200.000.000, cuyo objetivo es "Realizar las adecuaciones locativas que se requieran así como el mantenimiento integral preventivo y correctivo de los bienes inmuebles de la Contraloría de Bogotá D.G.", por el término de 6 meses y cuya interventoría esta a cargo de la Subdirección de Servicios Generales.
</t>
    </r>
    <r>
      <rPr>
        <b/>
        <sz val="8"/>
        <rFont val="Arial"/>
        <family val="2"/>
      </rPr>
      <t xml:space="preserve">
</t>
    </r>
  </si>
  <si>
    <t>(962/962)*100 = 100%</t>
  </si>
  <si>
    <r>
      <rPr>
        <b/>
        <sz val="8"/>
        <rFont val="Arial"/>
        <family val="2"/>
      </rPr>
      <t xml:space="preserve">Seguimiento a diciembre 2016: </t>
    </r>
    <r>
      <rPr>
        <sz val="8"/>
        <rFont val="Arial"/>
        <family val="2"/>
      </rPr>
      <t xml:space="preserve">
La Dirección de TIC lleva el control de la ubicación de los equipos a través de la herramienta CSTI  (Central de Servicios de Tecnologías de la Inf. y las Comunicaciones),  igualmente, se trabajó conjuntamente con el Area de Almacén e Inventarios para depurar y actualizar la información relacionada con la ubicación de equipos, ya que en ocasiones son trasladados por los funcionarios sin el reporte respectivo a la Dirección de TIC.  Otra fuente que se utilizó para realizar los cruces respectivos y mantener actualizada la información de los equipos, fué el inventario realizado por la firma proveeedora de los  computadores mas recientes, en el proceso de mantenimiento preventivo realizado en el mes de octubre.
Con las anteriores acciones se logró llevar un control mas efectivo de la ubicación y asignación de los equipos que posee la Entidad, lo que permitió mitigar el riesgo de pérdida de equipos tecológicos. 
</t>
    </r>
  </si>
  <si>
    <t xml:space="preserve">Verificado el cumplimiento a  la  acción asociada al control del riesgo, este queda Abierto
Con lo cual se puede determinar que la acción definida para este riesgo,  no ha contribuido a la mitigación del riesgo.
</t>
  </si>
  <si>
    <r>
      <rPr>
        <b/>
        <sz val="8"/>
        <rFont val="Arial"/>
        <family val="2"/>
      </rPr>
      <t xml:space="preserve">Seguimiento y Verificación al 31 de diciembre de 2016: 
</t>
    </r>
    <r>
      <rPr>
        <sz val="8"/>
        <rFont val="Arial"/>
        <family val="2"/>
      </rPr>
      <t>La Oficina de Control Interno, verificó que la  información publicada  lleva la firma autorizada de la dirección donde se origina.  a diciembre  de 2016, se ha publicado:
• Agosto 9 de 2016: Cerros orientales, autorizado por Directora de Hábitat Ambiente.
• Septiembre 27 de 2016: 100 días del Contralor, autorizado por señor Contralor.
• Octubre 10 de 2016: Contraloría Investiga detrimento por $ 500 millones de Empresa de Energía, autorizado por el Jefe de la Oficina de Comunicaciones y la Directora de Servicios Públicos.
• Octubre 19 e 2016: Democratizaciones de acciones de Empresa de Energía, autorizado por Directora de Servicios Públicos.
• Octubre 31 de 2016: Comité de Moralización, autorizada por el Jefe de Oficina de Comunicaciones.
• Noviembre 11 de 2016: Pago de dobles pensiones, autorizado por el Subdirector de Educación.
• Noviembre 22 de 2016: Detrimento de $ 2.800 millones en operación del SITTP., autorizado por el Jefe de Oficina de Comunicaciones
• Diciembre 6 de 2016: Auditoría y Contraloría  firman</t>
    </r>
    <r>
      <rPr>
        <sz val="16"/>
        <color rgb="FFFF0000"/>
        <rFont val="Arial"/>
        <family val="2"/>
      </rPr>
      <t xml:space="preserve"> </t>
    </r>
    <r>
      <rPr>
        <sz val="8"/>
        <rFont val="Arial"/>
        <family val="2"/>
      </rPr>
      <t xml:space="preserve">Acuerdo, autorizado por Jefe de Oficina de Comunicaciones.
• Diciembre 9 de 2016: Concejo aprueba Acuerdo para Modificar Estructura de la Contraloría, autorizado por Jefe de Oficina de Comunicaciones.
Con lo anterior, el riesgo queda mitigado.
</t>
    </r>
    <r>
      <rPr>
        <b/>
        <sz val="8"/>
        <rFont val="Arial"/>
        <family val="2"/>
      </rPr>
      <t xml:space="preserve">
</t>
    </r>
  </si>
  <si>
    <r>
      <rPr>
        <b/>
        <sz val="8"/>
        <rFont val="Arial"/>
        <family val="2"/>
      </rPr>
      <t>Seguimiento a  diciembre de 2016:</t>
    </r>
    <r>
      <rPr>
        <sz val="8"/>
        <rFont val="Arial"/>
        <family val="2"/>
      </rPr>
      <t xml:space="preserve">
-  Envio por correo Outlook de la CB de la circular 07 de 2016 el 08-11-2016 a Presupuesto, Contratación y Planeacion asunto: lineamiento, ajustes y cronograma cierre de la vigencia 2016.
- Envio a la Subdirecciónde Recursos Materiales circular 047 de 2016, asunto: reportar a Secretaría de Hacienda los Bienes Inmuebles definitivos.
- Envio al equipo de NISCP carta circular No. 51 de 2016, asunto: Depuración contable de los pasivos reales por concepto de "Reconocimiento por permanencia y de los dias de descanso por compensatorio".
- Envio de la circular 002 de diciembre del 2016 a la Contadora, equipo NISCP y al Comite Directivo de la implementacion de las NISCP, asunto: Instrucciones relacionadas con el cambio de periodo contable 2016-2017 y el reporte de información a la CGN y asuntos contables.
- Envio Memorando 3-2016-32970 del 15-12-2016, asunto: instrucciones cierre contable de 2016 a las direcciones sectoriales, Dirección de Talento humano, Jefe Oficina Asesora Juridica, Subdirección de Jurisdicción Coactiva, Subdirección de Recursos Materiales y Apoyo al Despacho. Por mitigarse el riesgo se solicita a la Oficina de Control Interno el cierre de dicho riesgo.
</t>
    </r>
  </si>
  <si>
    <r>
      <rPr>
        <b/>
        <sz val="8"/>
        <rFont val="Arial"/>
        <family val="2"/>
      </rPr>
      <t>Seguimiento a  diciembre de 2016:</t>
    </r>
    <r>
      <rPr>
        <sz val="8"/>
        <rFont val="Arial"/>
        <family val="2"/>
      </rPr>
      <t xml:space="preserve">
Se hace el reporte de la liquidación del presupuesto mes a mes y trimestral  por parte del area de presupuesto y se reporta a la SDH, SDP, Concejo de Bogota,  Personeria de Bogota, y dependencias de la Contraloria de Bogota: Planeacion,  Estudios de Economía y Política Pública, Auditoria Fiscal y se envia a las  TICS para ser colgado en la pagina de la Contraloria al Link de Transparencia.
Para el segundo semestre se esta preparando una capacitacion con la SDH sobre preparación, ejecución y cierre presupuestal para todos los funcionarios del área y áreas que intervienen en el proceso.
A través de los memorandos 3-2016-27167,3-2016-19030 y 3-2016-19074 del 18-10-2016 se remitio el anteproyecto de presupuesto a la  Secretaria de Planeacion Distrital, Secretaría de Hacienda Distrital y a la Dirección de Planeación de la CB. 
</t>
    </r>
  </si>
  <si>
    <t xml:space="preserve">Originado por que las diferentes áreas envían información con inconsistencias, así como por que las herramientas que gestionan y almacenan la información no opera de manera adecuada permitiendo error y por falta de recurso humano competente para el desarrollo de la labor contable.
</t>
  </si>
  <si>
    <t>Posibilidad de que la información contable no sea razonable.</t>
  </si>
  <si>
    <t xml:space="preserve">Toma de decisiones basada en información poco confiable.
Hallazgos y observaciones por partes de los entes de control.
</t>
  </si>
  <si>
    <t xml:space="preserve">Conciliaciones
</t>
  </si>
  <si>
    <r>
      <t xml:space="preserve">Seguimiento a  diciembre de 2016:
</t>
    </r>
    <r>
      <rPr>
        <sz val="8"/>
        <rFont val="Arial"/>
        <family val="2"/>
      </rPr>
      <t>Correos de Rosa Elena Daza Monroy por falla en la conexión de Red a SICAPIT@L 28-06-2016, 14-10-2016, 18-10-2016, 24-10-2016, 26-10-2016, 28-11-2016, 06-12-2016, 26-12-2016. Correos de Sergio Giovany Ronderos Pava por correo al área de TICS, por error en los permisos de acceso de usuarios a SICAPIT@L y funcionalidades del modulo de Tesorería 18-10-2016, 04-11-201615-11-2016, 06-12-2016, 19-12-2016, 20-12-2016, Adriana Yanet Camargo Garzon problemas en OPGET y SAE- SAI  28-06-2016, 28-06-2016, 06-12-2016, 09-12-2016, 05-12-2016 entre otros.</t>
    </r>
  </si>
  <si>
    <r>
      <rPr>
        <b/>
        <sz val="8"/>
        <rFont val="Arial"/>
        <family val="2"/>
      </rPr>
      <t>Seguimiento a Diciembre de 2016:</t>
    </r>
    <r>
      <rPr>
        <sz val="8"/>
        <rFont val="Arial"/>
        <family val="2"/>
      </rPr>
      <t xml:space="preserve">
Durante la vigencia 2016, se realizaron las siguientes jornadas de socialización y capacitación dirigidas a los funcionarios de la entidad, incluidos los administradores de archivo de cada dependencia, así:
a) Socializacion y aplicación de Tablas de Retención Documental TRD  y Programa de Gestión Documental PGD a todas las dependencias de la entidad, con una participación de 256 funcionarios, incluidos administradores de archivo.
b) 5 jornadas de Socializacion del procedimiento para la organización y transferencias documentales, realizadas durante los dias Nov 15, 24, 29, 30 y Dic 6, con una participación de 177 funcionarios.
c) Capacitación dictada por el Archivo de Bogota sobre Gestión Documental y normas archivísticas a directivos y profesionales de la entidad, realizada los días 12 y 13 de Diciembre de 2016, con una participación de 80 Directivos y 91 Profesionales. 
</t>
    </r>
  </si>
  <si>
    <r>
      <t xml:space="preserve">Seguimiento y Verificación al 31 de diciembre de 2016: 
</t>
    </r>
    <r>
      <rPr>
        <sz val="8"/>
        <rFont val="Arial"/>
        <family val="2"/>
      </rPr>
      <t xml:space="preserve">a) Evidenciados registros de asistencia a las jornadas de socialización sobre el manejo y control de la documentación y gestión del archivo, dirigidas a los funcionarios de la entidad, incluidos los administradores de archivos de gestión:
D. de Planeación: 28/09/2016: 16 personas
D. Partic. C. y Desarrollo Local: 29/09/2016: 19 personas
D. Apoyo al Despacho: 10/09/2016: 7 personas
Sub. Recursos Materiales: 13/09/2016: 3 personas
Sub. Contratación: 14/09/2016: 14 personas
Contralor Auxiliar: 04/10/2016: 5 personas
D.Hacienda: 06/10/2016: 7 personas
Oficina de C. Interno: 11/10/2016: 11 personas 
Of. Asesora Jurídica: 12/10/2016: 9 personas
D. Talento Humano: 13/10/2016: 2 personas
D. Administrativa:  14/10/2016: 13 personas
San Cayetano: 14/10/2016: 9 personas
Of. de Asuntos Disciplinarios 18/10/2016: 5 personas
Of. Ases de Comunicaciones: 19/10/2016: 5 personas
Almacén y Archivo: 21/10/2016: 12 personas
Sub. Bienestar Social: 29/11/2016: 3 personas
Auditoría Fiscal: 07/12/2016: 8 personas
D. Tics: 36/10/2016: 13 personas
b) Evidenciados registros de asistencia  a las jornadas de socialización  del procedimiento para la organización y transferencias documentales:
Nov. 15/2016: 17 personas de dependencias varias
Nov. 24/2016: 32 personas de dependencias varias
Nov. 29/2016: 7 personas de la Sub. de Contratación
Nov. 30/2016: 130 personas de dependencias varias
Dic. 6/2016: 88 personas de dependencias varias
c)  Evidenciados registros de la capacitación dictada por el Archivo de Bogotá sobre Gestión Documental y normas archivísticas a directivos y profesionales de la entidad:
Diciembre 12 de 2016: 89 profesionales.
Diciembre 13 de 2016: 83 directivos.
Evidenciada confirmación de la capacitación por parte del Archivo Distrital No. 1-2016-24241 de de 06/12/2016, así como la convocatoria a la capacitación en el  Archivo Distrital por parte de la CB. No. 3-2016-32228 de 7/12/2016.
</t>
    </r>
  </si>
  <si>
    <r>
      <rPr>
        <b/>
        <sz val="8"/>
        <rFont val="Arial"/>
        <family val="2"/>
      </rPr>
      <t xml:space="preserve">Seguimiento a diciembre 2016: 
</t>
    </r>
    <r>
      <rPr>
        <sz val="8"/>
        <rFont val="Arial"/>
        <family val="2"/>
      </rPr>
      <t xml:space="preserve">La acción se cumplió satisfactoriamente, dado que mediante memorandos número 3-2016-06695 del 16/03/2016, 3-2016-14871 del 15/06/2016, 3-2016-23951 del 15/09/2016 y 3-2016-31451 del 28/11/2016   la Directora de Planeación remitió a los directores, subdirectores y jefes de oficina de la entidad, las directrices encaminadas al reporte de información, recordando el cumplimiento de los términos establecidos para el reporte de Información con corte a marzo, junio, septiembre y diciembre de 2016, de conformidad con lo establecidos en la Circular No. 004 y 011 de 2016, como medio para garantizar el reporte de información oportuna y confiable para la toma de decisiones.. 
</t>
    </r>
    <r>
      <rPr>
        <b/>
        <sz val="8"/>
        <rFont val="Arial"/>
        <family val="2"/>
      </rPr>
      <t xml:space="preserve">
</t>
    </r>
    <r>
      <rPr>
        <sz val="8"/>
        <rFont val="Arial"/>
        <family val="2"/>
      </rPr>
      <t xml:space="preserve">
</t>
    </r>
  </si>
  <si>
    <r>
      <rPr>
        <b/>
        <sz val="8"/>
        <rFont val="Arial"/>
        <family val="2"/>
      </rPr>
      <t xml:space="preserve">Seguimiento y Verificación al 31 de diciembre de 2016: 
</t>
    </r>
    <r>
      <rPr>
        <sz val="8"/>
        <rFont val="Arial"/>
        <family val="2"/>
      </rPr>
      <t xml:space="preserve">Constatados Memorandos Nos. 3-2016-06695 de 16/03/2016; No. 3-2016-14871 de 15/06/2016; 3-2016-23951 del 15/09/2016 y 3-2016-31451 del 28/11/2016,  a través de los cuales, la Dirección de Planeación efectuó remisión a los Directores, Subdirectores y Jefes de Oficina de la entidad, de las directrices encaminadas al reporte de información, recordando el cumplimiento de los términos establecidos para el reporte de Información con cortes a marzo, junio, septiembre y diciembre de 2016, respectivamente, de conformidad con lo establecido en la Circular No. 011 de 2016. 
El riesgo fue mitigado.                                                                                                           
</t>
    </r>
    <r>
      <rPr>
        <b/>
        <sz val="8"/>
        <rFont val="Arial"/>
        <family val="2"/>
      </rPr>
      <t xml:space="preserve">
</t>
    </r>
  </si>
  <si>
    <r>
      <t xml:space="preserve">Seguimiento y Verificación al 31 de diciembre de 2016: 
</t>
    </r>
    <r>
      <rPr>
        <sz val="8"/>
        <rFont val="Arial"/>
        <family val="2"/>
      </rPr>
      <t xml:space="preserve">La Oficina de Control Interno constató en la Subdirección Financiera el envío de la siguiente Información:
Mediante correo electrónico de noviembre 08 de 2016 remitió a las Oficinas de Presupuesto, Contratación y Planeación la Circular No. 007 de agosto de 2016, a través de la cual se dan los líneamientos, el cronograma y la programación para el cierre de la vigencia de 2016.
A la Subdirección de Recursos Materiales la Circular 047/2016 con el fin de reportar a la Secretaría de Hacienda los Bienes Inmuebles definitivos.
Al Equipo NICS, la carta Circular No. 51 de 2016, correspondiente a la  Depuración Contable de los pasivos reales por concepto de "Reconocimiento y Permanencia de los días de descanso por compensatorio".
Mediante correo electrónico del 15/12/2016 se envió a la Contadora de la Entidad, Equipo NICS y al Comité Directivo de la implementación de las NISCP, el Instructivo 002 de diciembre de 2016-Instrucciones relacionadas con el cambio de periodo contable 2016-2017, el reporte de la información a la Contaduría General de la Nación y asuntos contables.
Con el Memorando No. 3-2016-32970 de diciembre 15 de 2016 dirigido a las Direcciones Sectoriales, Dirección de Talento Humano, Oficina Asesora Jurídica, Subdirección Jurisdicción Coactiva, Subdirección de Recursos Materiales y Apoyo al Despacho,  se dan instrucciones sobre el cierre contable de la vigencia de 2016. 
Por el cumplimiento de la acción se considera mitigado el Riesgo.
</t>
    </r>
    <r>
      <rPr>
        <b/>
        <sz val="8"/>
        <rFont val="Arial"/>
        <family val="2"/>
      </rPr>
      <t xml:space="preserve">
</t>
    </r>
  </si>
  <si>
    <r>
      <rPr>
        <b/>
        <sz val="8"/>
        <rFont val="Arial"/>
        <family val="2"/>
      </rPr>
      <t xml:space="preserve">Seguimiento y Verificación al 31 de diciembre de 2016: 
</t>
    </r>
    <r>
      <rPr>
        <sz val="8"/>
        <rFont val="Arial"/>
        <family val="2"/>
      </rPr>
      <t xml:space="preserve">Se verificó la socialización de la  Resolución No. 01 Liquidación Presupuestal de la Contraloría de Bogotá vigencia 2016 y del Decreto 533 de diciembre 15 de 2015 "Por medio del cual se liquida el Presupuesto Anual de Rentas e Ingresos y de Gastos e Inversiones de Bogotá, Distrito Capital, para la vigencia fiscal comprendida entre el 1 de enero y el 31 de diciembre de 2016 y se dictan otras disposiciones, en cumplimiento del Decreto 517 del 11 de diciembre de 2015; expedido por el Alcalde Mayor de Bogotá, Distrito Capital"
De otra parte, la Subdirección Financiera a través del área de Presupuesto realiza  el reporte de la liquidación del presupuesto mensual y trimestralmente, se comunica a la Secretaría Distrital de Hacienda, Secretaría Distrital de Planeación, Concejo de Bogotá,  Personería de Bogotá y dependencias de la Contraloría de Bogotá como: Planeación, Estudios de Economía y Política Pública, Auditoría Fiscal, igualmente se envía a la Dirección de Tecnologías de la Información y las Comunicaciones-TICS para ser publicado en la página de la Contraloría en el Link de Transparencia.
A través de los memorandos 3-2016-27167, 3-2016-19030 y 3-2016-19074 del 18-10-2016 se remitió el anteproyecto de presupuesto a la  Secretaría de Planeación Distrital, Secretaría de Hacienda Distrital y a la Dirección de Planeación de la Contraloría de Bogotá.
Se está gestionando capacitación con la Secretaría Distrital de Hacienda en temas de preparación, ejecución y cierre presupuestal para todos los funcionarios del área y áreas que intervienen en el proceso.
Por el cumplimiento de la acción se considera mitigado el Riesgo.
</t>
    </r>
    <r>
      <rPr>
        <b/>
        <sz val="8"/>
        <rFont val="Arial"/>
        <family val="2"/>
      </rPr>
      <t/>
    </r>
  </si>
  <si>
    <r>
      <rPr>
        <b/>
        <sz val="8"/>
        <rFont val="Arial"/>
        <family val="2"/>
      </rPr>
      <t xml:space="preserve">Seguimiento y Verificación al 31 de diciembre de 2016: 
</t>
    </r>
    <r>
      <rPr>
        <sz val="8"/>
        <rFont val="Arial"/>
        <family val="2"/>
      </rPr>
      <t xml:space="preserve">Se comprobaron los correos electrónicos enviados por la funcionaria Rosa Helena Daza Monroy a la Dirección de Tecnologías de la Información y las Comunicaciones-TICS, donde se informa la falla en la conexión de Red a SICAPIT@L en las siguientes fechas: 28-06-2016, 14-10-2016, 18-10-2016, 24-10-2016, 26-10-2016, 28-11-2016, 06-12-2016, 26-12-2016. 
Igualmente, los correos electrónicos enviados por el Tesorero Sergio Giovany Ronderos Pava a la Dirección de Tecnologías de la Información y las Comunicaciones-TICS, informando el error en el aplicativo en los permisos de acceso de usuarios a SICAPIT@L y funcionalidades del módulo de Tesorería los días 18-10-2016, 04-11-2016,15-11-2016, 06-12-2016, 19-12-2016, 20-12-2016; 
Así mismo, a la Contadora de la Entidad Adriana Yanet Camargo Garzón se presentaron problemas en los módulo de OPGET y SAE/SAI los días 28-06-2016, 28-06-2016, 06-12-2016, 09-12-2016, 05-12-2016, entre otros.
Por el cumplimiento de la acción se considera mitigado el Riesgo.
</t>
    </r>
  </si>
  <si>
    <r>
      <rPr>
        <b/>
        <sz val="8"/>
        <rFont val="Arial"/>
        <family val="2"/>
      </rPr>
      <t xml:space="preserve">
Seguimiento y Verificación al 31 de diciembre de 2016: 
</t>
    </r>
    <r>
      <rPr>
        <sz val="8"/>
        <rFont val="Arial"/>
        <family val="2"/>
      </rPr>
      <t>Realizada la verificación sobre los documentos puestos a disposición, se estableció que la Oficina Asesora  Jurídica durante la vigencia 2016, procedió a realizar las notificaciones de los siguientes actos administrativos: Resoluciones 327 del 4 de febrero, 2865 del 11 de julio, 3174 del 28 de julio, 4411 del 23 de noviembre, 4501 del 29 de noviembre y 4649 del 19 de diciembre de 2016, las cuales reposan en la carpeta de notificaciones.</t>
    </r>
  </si>
  <si>
    <r>
      <t xml:space="preserve">
Seguimiento y Verificación al 31 de diciembre de 2016: 
</t>
    </r>
    <r>
      <rPr>
        <sz val="8"/>
        <rFont val="Arial"/>
        <family val="2"/>
      </rPr>
      <t xml:space="preserve">Los funcionarios de la Oficina Asesora Jurídica  actualizan y consultan permanentemente  la base de datos SIPROJWEB dejando el registro en la carpeta de reportes mensuales a cargo de una de las funcionarias de la dependencia. 
</t>
    </r>
    <r>
      <rPr>
        <b/>
        <sz val="8"/>
        <color rgb="FFFF0000"/>
        <rFont val="Arial"/>
        <family val="2"/>
      </rPr>
      <t/>
    </r>
  </si>
  <si>
    <r>
      <rPr>
        <b/>
        <sz val="8"/>
        <color rgb="FF000000"/>
        <rFont val="Arial"/>
        <family val="2"/>
      </rPr>
      <t xml:space="preserve">Seguimiento y Verificación al 31 de diciembre de 2016:  
</t>
    </r>
    <r>
      <rPr>
        <sz val="8"/>
        <color rgb="FF000000"/>
        <rFont val="Arial"/>
        <family val="2"/>
      </rPr>
      <t xml:space="preserve">Se verificó que la Dirección de Habitat Realizó las induccion a  7 funcionarios nuevos y 2 funcionarios de ingreso por traslado ,con Radicados  3-2016-23539, 3-2016-23675, 3-2016-25662, 3-2016-27895, 3-2016-33049. 
</t>
    </r>
    <r>
      <rPr>
        <b/>
        <sz val="8"/>
        <color rgb="FF000000"/>
        <rFont val="Arial"/>
        <family val="2"/>
      </rPr>
      <t xml:space="preserve">
</t>
    </r>
  </si>
  <si>
    <r>
      <rPr>
        <b/>
        <sz val="8"/>
        <color rgb="FF000000"/>
        <rFont val="Arial"/>
        <family val="2"/>
      </rPr>
      <t xml:space="preserve">Seguimiento y Verificación al 31 de diciembre de 2016: 
</t>
    </r>
    <r>
      <rPr>
        <sz val="8"/>
        <color rgb="FF000000"/>
        <rFont val="Arial"/>
        <family val="2"/>
      </rPr>
      <t xml:space="preserve">Se verificó que en la Dirección Integración Social se realizaron dos (2) inducciones a funcionarios asignados a la Dirección, con Radicados Nº 3-2016-23202 del 07 de septiembrebre de 2016 . 
</t>
    </r>
    <r>
      <rPr>
        <b/>
        <sz val="8"/>
        <color rgb="FF000000"/>
        <rFont val="Arial"/>
        <family val="2"/>
      </rPr>
      <t xml:space="preserve">
</t>
    </r>
  </si>
  <si>
    <r>
      <rPr>
        <b/>
        <sz val="8"/>
        <rFont val="Arial"/>
        <family val="2"/>
      </rPr>
      <t xml:space="preserve">Seguimiento y Verificación al 31 de Diciembre de 2016: </t>
    </r>
    <r>
      <rPr>
        <sz val="8"/>
        <rFont val="Arial"/>
        <family val="2"/>
      </rPr>
      <t xml:space="preserve">
Se hizo la verificación, estableciendo que la Dirección de Responsabilidad Fiscal adelantó las mesas de trabajo con los funcionarios dejando registro a través de las actas No. 15 de fecha 13 de diciembre de 2016 de la Dirección de Responsabilidad Fiscal y No. 05 del 17 de noviembre de 2016 de la Subdirección del Proceso de RF, así como la capacitación por parte de la Subdirección de Capacitación y Cooperación Técnica, incluyendo la aplicación de la normatividad relacionada con el cumplimiento de requisitos legales para la adopción de medidas cautelares. Para verificar el cumplimiento de la limitación de las medidas cautelares, se tomó como muestra en la Subdirección del Proceso de Responsabilidad Fiscal los siguientes procesos: Proceso 170100-077/12, se evidenció que  cumplió con el procedimiento de limitación de la medida cautelar, mientras que en el proceso 170100-0119/12 se profirió el auto sin limitar la medida, pero al oficiar a la Oficina de Registro de Instrumentos Públicos se limitó la medida. En la Subdirección de Jurisdicción Coactiva se verificó el proceso 2092/13, el cual cumplió con la limitación de la medida cautelar.</t>
    </r>
  </si>
  <si>
    <r>
      <rPr>
        <b/>
        <sz val="8"/>
        <rFont val="Arial"/>
        <family val="2"/>
      </rPr>
      <t>Seguimiento y Verificación al 31 de Diciembre de 2016:</t>
    </r>
    <r>
      <rPr>
        <sz val="8"/>
        <rFont val="Arial"/>
        <family val="2"/>
      </rPr>
      <t xml:space="preserve">
Se hizo la verificación, estableciendo que la Dirección de Responsabilidad Fiscal adelantó las mesas de trabajo con los funcionarios, dejando registro a través de las actas No. 14 de fecha 13 de diciembre de 2016 de la Dirección de Responsabilidad Fiscal  y No. 06 del 05 de diciembre de 2016 Subdirección del Proceso de Responsabilidad, así como la capacitación por parte de la Subdirección de Capacitación y Cooperación Técnica el día 21 de octubre de 2016, incluyendo la aplicación de la normatividad relacionada con el cumplimiento de requisitos legales, para el procedimiento de notificaciones. Para el efecto se revisaron los Procesos 170100-077/12, 170100-0439/15,170100-0119/12 en los cuales se cumplió con el procedimiento de notificación en los términos establecidos en el Artículo 106 de la Ley 1474 de 2011. Igual situación se observó en el proceso de Jurisdicción Coactiva No. 2092/13, el cual cumplió con los términos y procedimiento legal de notificación.</t>
    </r>
  </si>
  <si>
    <t>100%
4 seguimientos</t>
  </si>
  <si>
    <r>
      <t xml:space="preserve">Seguimiento y Verificación al 31 de diciembre de 2016: 
</t>
    </r>
    <r>
      <rPr>
        <sz val="8"/>
        <rFont val="Arial"/>
        <family val="2"/>
      </rPr>
      <t xml:space="preserve">La acción referente al PAEI, se cumplió en el primer cuatrimestre, para lo cual fue constatada su publicación en la página web de la Entidad.-Acta No.1 de 2016; igualmente se verificó la publicación de las 5 versiones del PAAI.
Se verificaron las actas que en reuniones de: septiembre 01  y 27  de 2016 y del 11 y 22 y  de noviembre, en las que se realizó seguimiento a las actividades de la Oficina de Control Interno con base en el PAEI, estos seguimientos se efectuaron, con el fin de verificar su cumplimiento y aprobar las modificaciones que se requerían. 
El  riesgo se considera mitigado dado que se ejecuto el 100% de las actividades contempladas 
</t>
    </r>
    <r>
      <rPr>
        <b/>
        <sz val="8"/>
        <rFont val="Arial"/>
        <family val="2"/>
      </rPr>
      <t xml:space="preserve">
</t>
    </r>
  </si>
  <si>
    <t>100%
7/7= 100%</t>
  </si>
  <si>
    <r>
      <t xml:space="preserve">Seguimiento y Verificación al 31 de diciembre de 2016: 
</t>
    </r>
    <r>
      <rPr>
        <sz val="8"/>
        <rFont val="Arial"/>
        <family val="2"/>
      </rPr>
      <t xml:space="preserve">El  cronograma de presentación reportes de información a los  Entes Externos fue remitido  mediante oficio Nº3-2016-02197  del 03 de febrero de 2016.
Se constató que Durante el periodo septiembre- diciembre, se rindieron  los siguientes informes:
• Cuenta mensual presentada en los meses de septiembre, octubre, noviembre y  diciembre de 2016 a   Auditoría Fiscal (4).
• Consolidación respuesta Informes Preliminares  de:
• Contrato de obra, informe presentado el 21-10-2016
• Prestación de Servicios, informe presentado 8-11-2016
• Prima técnica y viáticos, Informe presentado 11-11-2016 
El  el riesgo se considera mitigado. 
</t>
    </r>
    <r>
      <rPr>
        <b/>
        <sz val="8"/>
        <rFont val="Arial"/>
        <family val="2"/>
      </rPr>
      <t xml:space="preserve">
</t>
    </r>
  </si>
  <si>
    <r>
      <t xml:space="preserve">Seguimiento y Verificación al 31 de diciembre de 2016: 
</t>
    </r>
    <r>
      <rPr>
        <sz val="8"/>
        <rFont val="Arial"/>
        <family val="2"/>
      </rPr>
      <t xml:space="preserve">Se constató que el Programa Anual de evaluaciones independientes, se cumplió según lo programado. Durante el cuatrimestre septiembre-diciembre de 2016, se realizaron las siguientes actividades en atención a los roles que le son de competencia a la Oficina de Control Interno:
• Evaluación y seguimiento: se ejecutaron  25 actividades de las programadas
• Relación con entes externos: se remitieron (4) cuatro informes sobre rendición de cuenta y  tres (3) respuestas a informes de auditoría.
• Administración del Riesgo: 15 informes de seguimiento. 
• Asesoría y acompañamiento:  se efectuó dos (2) acompañamientos (entregas de cargos) 
• Fomento de la Cultura de control: se han publicado  6 mensajes de autocontrol.
Es de señalar que la Oficina de control interno realizò en este cuatrimestre, las siguientes alertas de Control.
• Alerta Nº7 del 27-09-2016,  Cumplimiento Plans de mejoramiento y Plan anticorrupción.
• Alerta Nº8 del 11-11-2016,  Implementación normas NIC-SP
• Alerta Nº9 del 27-09-2016,  Continuidad proceso  de depuración contable y ajuste al aplicativo Sicapital.
El  el riesgo se considera mitigado, se diò cumplimiento al  PAEI. 
</t>
    </r>
  </si>
  <si>
    <t>200/198
101%</t>
  </si>
  <si>
    <r>
      <rPr>
        <b/>
        <sz val="8"/>
        <rFont val="Arial"/>
        <family val="2"/>
      </rPr>
      <t xml:space="preserve">Seguimiento a  diciembre de 2016:
</t>
    </r>
    <r>
      <rPr>
        <sz val="8"/>
        <rFont val="Arial"/>
        <family val="2"/>
      </rPr>
      <t xml:space="preserve">Durante el período de seguimiento los funcionarios de la Subdirección de Gestión del Talento Humano que utilizan el módulo PERNO, han solicitado vía OUTLOOK  a la Dirección de Tics y al soporte técnico Ingeniero Fachello Argel, el apoyo técnico en relación con los parametros de programación de PERNO al momento de liquidar la nómina, cesantías y seguridad social, evidencias que se encuentran en OUTLOOK de cada funcionario y de la Subdirectora de Gestión de Talento Humano, vigencia 2016. De otro lado, se continúa adelantado por parte de los Directivos y funcionarios de la dependencia, labores coordinadas con la Dirección de Tics y la Subdirección Financiera, a efecto de tener depurada y parametrizada la información que reposa en el módulo PERNO, para la migración de la información a la versión ORACLE versión 2015.
</t>
    </r>
  </si>
  <si>
    <r>
      <rPr>
        <b/>
        <sz val="8"/>
        <rFont val="Arial"/>
        <family val="2"/>
      </rPr>
      <t xml:space="preserve">Seguimiento y Verificación al 31 de diciembre de 2016: 
</t>
    </r>
    <r>
      <rPr>
        <sz val="8"/>
        <rFont val="Arial"/>
        <family val="2"/>
      </rPr>
      <t xml:space="preserve">Se evidenciaron algunos correos electrónicos remitidos durante el cuatrimestre, por medio de los cuales se realizaron solicitudes de revisión y/o modificación de liquidaciones y demás temas relacionados con las áreas de nómina, cesantías y seguridad social del módulo PERNO del Sistema SI CAPITAL. 
Teniendo en cuenta que para la vigencia 2017 fue incluido un riesgo referente al tema y que durante la presente vigencia se adelantaron las acciones pertinentes, se mitiga el riesgo. 
</t>
    </r>
    <r>
      <rPr>
        <b/>
        <sz val="8"/>
        <rFont val="Arial"/>
        <family val="2"/>
      </rPr>
      <t xml:space="preserve">
</t>
    </r>
  </si>
  <si>
    <r>
      <rPr>
        <b/>
        <sz val="8"/>
        <rFont val="Arial"/>
        <family val="2"/>
      </rPr>
      <t xml:space="preserve">Seguimiento a  diciembre de 2016:
</t>
    </r>
    <r>
      <rPr>
        <sz val="8"/>
        <rFont val="Arial"/>
        <family val="2"/>
      </rPr>
      <t xml:space="preserve">La Dirección de TICs, mediante correo electronico del 06 de septiembre de 2016, informó que se definió la creación de una aplicación Web, con una base de datos propia, que soporte el control, gestión, trazabilidad y estadísticas de todas las acciones de capacitación que se programan en la SCCT. De acuerdo con lo anterior se procedio a la generación del aplicativo cuyo avance se presentó a la SCCT el día 12 de diciembre de 2016 y en el cual se evidencia que aun se encuentra pendiente el ajuste de algunos modulos, así como la creación del modulo de informes, lo cual consta en acta de reunión de la misma fecha. En consecuencia, la Dirección de TICs continuará trabajando en la adecuación del aplicativo con base en las observaciones hechas por esta Subdirección, con el fin de realizar las respectivas pruebas hacia el mes de febrero y su posterior puesta en marcha  y capacitación a los funcionarios de la SCCT hacia el mes de abril de 2017.
</t>
    </r>
  </si>
  <si>
    <r>
      <t xml:space="preserve">Seguimiento y Verificación al 31 de diciembre de 2016: 
</t>
    </r>
    <r>
      <rPr>
        <sz val="8"/>
        <rFont val="Arial"/>
        <family val="2"/>
      </rPr>
      <t>Se evidenció Acta de reunión No.2 del 12/12/2016 por medio de la cual se realizó la presentación del aplicativo para el registro de las acciones de capacitación por parte de la Dirección de TIC's. Con base en lo anterior, se acuerdan varios compromisos de acuerdo a las observaciones presentadas por la Subdirección de Capacitación respecto a los módulos, usuarios y demás información incluida en el aplicativo. 
Teniendo en cuenta que para la vigencia 2017 fue incluido un riesgo referente al tema y que durante la presente vigencia se adelantaron las acciones pertinentes, se mitiga el riesgo.</t>
    </r>
    <r>
      <rPr>
        <b/>
        <sz val="8"/>
        <rFont val="Arial"/>
        <family val="2"/>
      </rPr>
      <t xml:space="preserve">
</t>
    </r>
  </si>
  <si>
    <r>
      <t xml:space="preserve">Seguimiento y Verificación al 31 de diciembre de 2016: 
</t>
    </r>
    <r>
      <rPr>
        <sz val="8"/>
        <rFont val="Arial"/>
        <family val="2"/>
      </rPr>
      <t>De acuerdo a lo verificado por la Oficina de Control Interno, la herramienta CSTI,  continua en actualización, no permite obtener reportes, salvo los que se generan por consultas  SQL. 
El riesgo continúa Abierto, para revisión y ajuste ya que la herramienta por si sola no mitiga la pérdida de equipos tecnológicos, por lo tanto se debe ajustar e incluir en el mapa de riesgos institucionales 2017 para su seguimiento y verificación.</t>
    </r>
  </si>
  <si>
    <r>
      <rPr>
        <b/>
        <sz val="8"/>
        <rFont val="Arial"/>
        <family val="2"/>
      </rPr>
      <t>Seguimiento a Diciembre 2016</t>
    </r>
    <r>
      <rPr>
        <sz val="8"/>
        <rFont val="Arial"/>
        <family val="2"/>
      </rPr>
      <t xml:space="preserve">
1. Realización de la toma física de inventarios para la vigencia 2016 y con el fin de actualizar el 30 % pendiente de inventario 2015, obteniendo como resultado la actualización a 30 de septiembre de 2016 los 8129 bienes, se realizó la actualización y verificación en el aplicativo Si-capital modulos Sai y Sae de placas no coincidentes del mismo bien, bienes ingresados de más en cargue a 2011, diferencia en costos históricos y depreciación insumo para el comité de sostenibilidad contables con el fin de igualar las diferencias entre Almacén y la Subdirección Financiera y acorde a la depuración para el nuevo marco normativo NIC-SP y de igual forma para justificar los hallazgos por parte de la auditoría fiscal con vigencia 2015 en cuanto a diferencias en los aplicativos OO y si capital.
2. en agosto 30 se cancelaron operaciones en el aplicativo OO, utilizando los saldo como fuente para el inventario fisco 2016 y la actualizacion de el Modulo SAI con el fin de realizar ajustes entre inventarios y LIMAY de financiera. 
3. se realizo comite de sostenibilidad el 7 de diciembre de 2016  con el fin de establecer las diferencias entre almacen (con base linventario  fisico 2016) y financiera y su respectiva aplicacion en el modulo SAi de si_capital.
4. A 31 de didiembre se realizo conciliacion de saldos entre lo fisico y SAI desapareciendo diferencias en costo historico, en depreciaciones persiste una diferencia de 6 aprox. por parametrizacion de fechas, falla tenida en cuenta por la direccion de la tecniologias de la informacion para su ajuste tecnico.
5. Después de realizar un trabajo continuado desde el ultimo seguimiento de agosto de 2016 y de verificación con los resultados obtenidos en los inventarios físicos se concluye que los Modulos Sae y Sai  presenta problemas estructurales y de parametrización de difícil manejo por parte de los usuarios.
6. El aplicativo SICAPITAL modulo SAE/SAI, sigue presentando problemas con el cálculo de la depreciación ya que no está correctamente establecida la rutina y formula de la forma como debe calcularla lo que da como resultado diferencias que se reflejan en el LIMAY que maneja la contabilidad de la entidad; reportando los debidos requerimientos para solucionar el día a día operacional, no se presentan soluciones estructurales definitivas. 
7, Se realizo conciliaciones a septiembre 30 y diciembre 31 de 2016,
</t>
    </r>
  </si>
  <si>
    <t>1. (Un cruce trimestral efectuado / un cruce trimestral realizado) * 100 = 100% 
                        2.(Diez funcionarios capacitados / Diez funcionarios a capacitar) *100 = 100%    
3. Si (se realizaron diez y siete  (17) requerimientos ) *100 = 100%</t>
  </si>
  <si>
    <r>
      <rPr>
        <b/>
        <sz val="8"/>
        <rFont val="Arial"/>
        <family val="2"/>
      </rPr>
      <t xml:space="preserve">Seguimiento y Verificación al 31 de diciembre de 2016: 
</t>
    </r>
    <r>
      <rPr>
        <sz val="8"/>
        <rFont val="Arial"/>
        <family val="2"/>
      </rPr>
      <t xml:space="preserve">Para el desarrollo de la acción 1, se evidenció la ejecución de actividades consistentes en:
• Toma física de Inventario con corte a septiembre 30 de 2016, del cual se verificó documento "Informe de Almacén e Inventarios toma Física de Inventarios 2016". 
• En Acta No. 4 del 16 de noviembre de 2016 del Comité de Inventarios se aprobó los inventarios del 2016. 
• A partir de la toma física de inventarios que fue realizada en la entidad se verificó Acta No. 005 del 29 de noviembre de 2016 del Comité de Bajas e Inventarios en la cual se aprobaron los elementos en bodega inservibles para baja, lo que dio lugar a la Resolución No. 4720 del 27 de diciembre de 2016 "Por la cual se autoriza y ordena la baja de bienes muebles, enseres e intangibles, inservibles, servibles no utilizables y obsoletos de la Contraloría de Bogotá D.C."   
• Realización de cruces de información de Propiedad, Planta y Equipos por parte de Almacén con Contabilidad para conciliar los valores, cuyos registros se soportan en hojas electrónicas (Excel), lo cual ha dado lugar a la realización de ajustes entre los módulos SAE/SAI y LIMAY de SI-CAPITAL.
• En Acta del Comité de Sostenibilidad Contable de diciembre 7 de 2016 se aprueban ajustes en Amortizaciones y Depreciaciones por un valor aproximado de $735.098.215,67 y ajustes en Costos Históricos por un valor aproximado de $728.000 a octubre 31 de 2016, en el módulo SAI de SI-CAPITAL.
• En Acta del Comité de Sostenibilidad Contable de enero 17 de 2017 se aprueban ajustes en la información Contable (LIMAY), por un valor aproximado de $717.401.218 en Amortizaciones y Depreciaciones y de Costos Históricos por un valor aproximado de $11.312.500 a diciembre 31 de 2016.
• A 31 de diciembre de 2016, una vez conciliadas las cifras del inventario entre Almacén y Contabilidad (módulos SAE/SAI y LIMAY de SI-CAPITAL) se encuentra que  todavía  se presenta una diferencia en saldos por un valor aproximado de $8.000.000, el cual tiene lugar en la cuenta Bienes, Muebles en Comodato,   
En lo relacionado con la acción 2, se constató la realización de las siguientes actividades:
- Capacitación en "Uso de los Aplicativos Si Capital y Orlando Ospina", realizada el 05 de abril de 2016, la cual contó con la participación de 5 funcionarios de la dependencia de Recursos Materiales.
- Capacitación en “Taller Toma de Inventarios - Manejo de Inventarios Individuales - Procedimientos de Recursos Físicos", realizada el 19 de mayo de 2016, la cual contó con la participación de 14 funcionarios de diferentes dependencias de la entidad.
- Capacitación en “Manejo de los Sistemas de Información - Aplicativos Si Capital y Orlando Ospina", realizada el 23 de mayo de 2016, la cual contó con la participación de 5 funcionarios de la dependencia de Recursos Materiales.
- Capacitación en “Manejo de Inventarios Individuales", realizada el 11 de julio de 2016, la cual contó con la participación de 14 funcionarios delegados del manejo de los inventarios en las dependencias.
- Capacitación en “Manejo de Bienes de Consumo, Muebles, Inmuebles e Intangibles", realizada el 15 de julio de 2016, la cual contó con la participación de 10 funcionarios de la dependencia de Recursos Materiales.
- Capacitación en "Manejo de Inventarios Individuales", realizada el 01 de septiembre de 2016, la cual contó con la participación de 13 delegados del manejo de los inventarios en las dependencias.
- Socialización de Inventarios a delegados de Centros de Costos de la Contraloría de Bogotá, realizada entre el 23 y el 29 de noviembre de 2016, a través de la realización de visitas a las dependencias de la entidad sobre el adecuado uso y manejo de los inventarios. 
Con respecto a la acción 3, se verifico la realización de actividades, así:
Se evidenció en diferentes fechas el diligenciamiento del registro denominado “Requerimiento de Mantenimiento, Soporte y Actualización de Aplicaciones Existentes", el cual se envió por correo electrónico a la Dirección de TICs, para que se atiendan las necesidades que sobre el particular se han presentado en la dependencia de Recursos Físicos.
</t>
    </r>
  </si>
  <si>
    <r>
      <rPr>
        <b/>
        <sz val="8"/>
        <rFont val="Arial"/>
        <family val="2"/>
      </rPr>
      <t xml:space="preserve">El comentario indicado como observación, hace parte del seguimiento presentado por el proceso a  diciembre de 2016 </t>
    </r>
    <r>
      <rPr>
        <sz val="8"/>
        <rFont val="Arial"/>
        <family val="2"/>
      </rPr>
      <t xml:space="preserve">
Se requiere de la dedicacion continua de la parte tecnica TICS con el fin de parametrizar y modificar los cambios necesarios para el manejo de la  cuenta Propiedad, Planta y Equipo, en los modulos Si_Capital,  la aplicacion del manejo de los bienes de consumo controlado y el soporte CONTINUO tecnico y de usuarios para este aplicativo.</t>
    </r>
  </si>
  <si>
    <r>
      <t>Seguimiento a Diciembre de 2016:</t>
    </r>
    <r>
      <rPr>
        <sz val="8"/>
        <color theme="1" tint="4.9989318521683403E-2"/>
        <rFont val="Arial"/>
        <family val="2"/>
      </rPr>
      <t xml:space="preserve">
Durante este cuatrimestre se efectuaron 06 informes de auditorías, los cuales fueron revisados por la jefatura y ajustados por los auditores de acuerdo con las observaciones efectuadas los mismos; posteriormente se comunicaron a los auditados. Los informes realizado Fueron
• Gestión Proceso Gestión Documental.
• Auditoría a Gestión Financiera - Control Interno Contable
• Gestión proceso del Talento Humano.
• Gestión al Proceso de Vigilancia y Control a la Gestión Fiscal
• Gestión al proceso de Tecnologías de la Información y las Comunicaciones
• Arqueo a las cajas menores (Dirección Administrativa y Financiera y Despacho del Contralor)
Es importante señalar que  por solicitud del Contralor  en diciembre de 2016, se realizò la Auditoria  Interna "Verificaciòn de Requisitos a Cargos Directivos" la cual no se encontraba contemplada en el PAAI, versión 4
Durante este periodo, se inicio la  capacitación de los auditores Internos (80) de la Entidad, en actualizaciòn de normas ISO 9001, 14001 y 18001.
</t>
    </r>
    <r>
      <rPr>
        <b/>
        <sz val="8"/>
        <color theme="1" tint="4.9989318521683403E-2"/>
        <rFont val="Arial"/>
        <family val="2"/>
      </rPr>
      <t xml:space="preserve">
</t>
    </r>
  </si>
  <si>
    <r>
      <rPr>
        <b/>
        <sz val="8"/>
        <rFont val="Arial"/>
        <family val="2"/>
      </rPr>
      <t>Seguimiento a Diciembre de 2016:</t>
    </r>
    <r>
      <rPr>
        <sz val="8"/>
        <rFont val="Arial"/>
        <family val="2"/>
      </rPr>
      <t xml:space="preserve">
El PAEI, y sus versiones se  encuentran publicados en la página web de la Entidad .
Se  ha realizado continuo seguimiento al PAAI, lo cual consta en las ctas de equipo de trabajo que acontinuaciòn se relacionan:
Acta Nº11 del 01-09-2016,  en esta acta se originò la versiòn 4 del PAAI; dado que determinò modificar algunas fechas en la programacion inicial de audirorias y la inclusiòn de nuevos temas a auditar.
Acta Nº 12 del 27-09-2016, se efectuo seguimiento  al PAAI y se asignaron auditorias a los funcionarios.
Acta Nº13 del 22-11-2016, en esta acta se dio origen a la versiòn 5 del PAAI, dada la socitud del contralor para realizar una auditoria Especial.
Acta Nº 7, del 11-11-2016,  de Equipo de gestores, en esta se realizo la  evaluaciòn de las actividades ejecutadas en el PAAI 2016, y la propuesta para PAAI 2017
</t>
    </r>
  </si>
  <si>
    <r>
      <rPr>
        <b/>
        <sz val="8"/>
        <rFont val="Arial"/>
        <family val="2"/>
      </rPr>
      <t>Seguimiento a Diciembre de 2016:</t>
    </r>
    <r>
      <rPr>
        <sz val="8"/>
        <rFont val="Arial"/>
        <family val="2"/>
      </rPr>
      <t xml:space="preserve">
Se elaboró  en febrero 03 de 2016 el cronograma con la información de la rendición de información a los  Entes Externos y se remitió a los responsables de proceso mediante comunicación.
Durante el periodo septiembre- diciembre, se rindieron  los siguientes informes:
• Cuenta mensual presentada en los meses de septiembre, octubre, noviembre y diciembre de 2016 a   Auditoria Fiscal (4).
• Consolidación respuesta Informes Preliminares  de:
• Contrato de obra 
• Prestación de Servicios 
• Prima técnica y viáticos
</t>
    </r>
  </si>
  <si>
    <r>
      <rPr>
        <b/>
        <sz val="8"/>
        <rFont val="Arial"/>
        <family val="2"/>
      </rPr>
      <t xml:space="preserve">Seguimiento a Diciembre de 2016:
</t>
    </r>
    <r>
      <rPr>
        <sz val="8"/>
        <rFont val="Arial"/>
        <family val="2"/>
      </rPr>
      <t xml:space="preserve">La Oficina de Control Interno ha realizado estricto cumplimiento al programa PAEI, mediante reubniones de oficina actas  No. 11,12 y 13 de septiembre de 2016.  A la fecha seha dado cumplimiento a las actividades planteadas.
En este cuatrimestre se realizaron las siguientes actividades de conformidad con los roles  Asi:
Evaluación y seguimiento: se ha dio cumplimiento a las 25 actividades de las programada.
Relaciòn con entes externos:  se remitieron (4) cuatro informes sobre rendicion de cuenta y  tres (3) respuestas a informs de auditoria.
Adminsitraciòn del Riesgo: 15
Asesorìa y acompañamiento:  se efectuó 2 acompañamientos ( entregas de cargos) 
Fomento de la Cultura de control: se han publicado  6 mensajes. 
Otras actividades: 4.
</t>
    </r>
    <r>
      <rPr>
        <b/>
        <sz val="8"/>
        <color rgb="FFFF0000"/>
        <rFont val="Arial"/>
        <family val="2"/>
      </rPr>
      <t/>
    </r>
  </si>
  <si>
    <r>
      <rPr>
        <b/>
        <sz val="8"/>
        <rFont val="Arial"/>
        <family val="2"/>
      </rPr>
      <t xml:space="preserve">Seguimiento a Diciembre de 2016:
</t>
    </r>
    <r>
      <rPr>
        <sz val="8"/>
        <rFont val="Arial"/>
        <family val="2"/>
      </rPr>
      <t xml:space="preserve">
Accion 1: mediante acta 016 del 28 de noviembre del 2016 la junta de compras y licitaciones se reunio con el fin de realizar las recomendaciones pertienentes con referencia a proceso licitatorio N° CB-LP-110-2016  que tiene por objeto Contratar los seguros que amparen los intereses patrimoniales actuales y futuros, asi como los bienes propiedad de la Contraloria de Bogotá. 
</t>
    </r>
    <r>
      <rPr>
        <b/>
        <sz val="8"/>
        <rFont val="Arial"/>
        <family val="2"/>
      </rPr>
      <t xml:space="preserve">
</t>
    </r>
    <r>
      <rPr>
        <b/>
        <sz val="8"/>
        <color rgb="FFFF0000"/>
        <rFont val="Arial"/>
        <family val="2"/>
      </rPr>
      <t/>
    </r>
  </si>
  <si>
    <r>
      <t xml:space="preserve">Seguimiento a Diciembre de 2016:
</t>
    </r>
    <r>
      <rPr>
        <sz val="8"/>
        <color theme="1"/>
        <rFont val="Arial"/>
        <family val="2"/>
      </rPr>
      <t xml:space="preserve">El grupo de abogados asistio a cuatro (4) capacitaciones, entre las cuales se destacan Actualización Normativa en Evaluación del Desempeño Laboral (Acurdo 565 de 2016, celebrada el 10 de noviembre de 2016 (asistieron Yezmin de Andreis y Johana Cepeda); Diplomado Sistema Integrado de Gestión, celebrado el 9 y 10 de noviembre (asistieron Gisela Bolivar Mora e Ilma Burgos Duitama); Capacitación Lideres de Promoción y Prevención, celebrada el 22 de noviembre de 2016 (asistió la funcionaria Yesmin de Andreis) y Capacitación Gestión Documental y Normas Archivisticas, celebrada el 12 de diciembre de 2016 (asistieron Yesmin de Andreis e Ilma Burgos Duitama; de igual forma el Comité de Conciliación hizo un (1) seguimiento al proceso adverso a la Entidad No. 2013-00113, como puede evidenciarse en el Acta de Comité de Conciliaciòn No. 21 denoviembre 9 de 2016.  Se dispone de una Base de Datos Jurídica de consulta y se mantiene actualizada paralelamente con el SIPROJWEB. 
</t>
    </r>
  </si>
  <si>
    <r>
      <rPr>
        <b/>
        <sz val="8"/>
        <rFont val="Arial"/>
        <family val="2"/>
      </rPr>
      <t>Seguimiento a Diciembre de 2016:</t>
    </r>
    <r>
      <rPr>
        <sz val="8"/>
        <rFont val="Arial"/>
        <family val="2"/>
      </rPr>
      <t xml:space="preserve"> 
De conformidad con el Memorando 3-2016-23715 del 14 de septiembre de 2016  de la Oficina de Control Interno por el cual se establecen observaciones a los indicadores al Mapa de Riesgo Institucional en lo referente a la Dirección de Responsabilidad Fiscal y Jurisdicción Coactiva, de esta manera la Direccion de responsabilidad solicitó ante la oficina de Planeacion la inclusion de dos nuevos indicadores en el Mapa de Riesgo Institucional con el memorando No. 3-2016-28831 de fecha 02 de noviembre de 2016, los cuales fueron atorizados e incluidos en la presente vigencia, tal como se evidencia en la publicacion que encuentra en la Intranet:  http://www.contraloriabogota.gov.co/intranet/contenido/Planes/Riesgos/2016/Versi%C3%B3n%204.0/MAPA%20RIESGOS%20DE%20INSTITUCIONAL%20Vers%204.0%202016.pdf. Ademas frente a las acciones realizadas por la Dirección de Responsabilidad Fiscal y Jurisdicción Coactiva, se realizaron jornadas de sensibilización y socialización con el equipo de colaboradores en las diferentes dependiencias las cuales se encuentran plasmadas en las actas   No. 14 de fecha 13 de diciembre de 2016 de la Dirección de Responsabilidad Fiscal  y No. 06 del 05 de diciembre de 2016 Subdirección del Proceso de Responsabilidad Fiscal. De otra parte la Subdireccion de Capacitación y  Cooperación Técnica  ralizó un curso del proceso de responsabilidad fiscal el 21 de octubre de 2016 a todos los funcionarios incluyendo en su agenda de trabajo temas relacioados con notificaciones en los modulos de "Estructura del Proceso de Responsabilidad Fiscal" y en el  "Proceso Verbal".</t>
    </r>
  </si>
  <si>
    <r>
      <rPr>
        <b/>
        <sz val="8"/>
        <rFont val="Arial"/>
        <family val="2"/>
      </rPr>
      <t>Seguimiento a Diciembre de 2016:</t>
    </r>
    <r>
      <rPr>
        <sz val="8"/>
        <rFont val="Arial"/>
        <family val="2"/>
      </rPr>
      <t xml:space="preserve">
De conformidad con el Memorando 3-2016-23715 del 14 de septiembre de 2016  de la Oficina de Control Interno por el cual se establecen observaciones a los indicadores al Mapa de Riesgo Institucional en lo referente a la Dirección de Responsabilidad Fiscal y Jurisdicción Coactiva, de esta manera la Dirección de responsabilidad solicitó ante la oficina de Planeación la inclusión de dos nuevos indicadores en el Mapa de Riesgo Institucional con el memorando No. 3-2016-28831 de fecha 02 de noviembre de 2016, los cuales fueron autorizados e incluidos en la presente vigencia, tal como se evidencia en la publicación que encuentra en la Intranet:http://www.contraloriabogota.gov.co/intranet/contenido/Planes/Riesgos/2016/Versi%C3%B3n%204.0/MAPA%20RIESGOS%20DE%20INSTITUCIONAL%20Vers%204.0%202016.pdf. Además frente a las acciones realizadas por la Dirección de Responsabilidad Fiscal y Jurisdicción Coactiva, se realizaron jornadas de sensibilización y socialización con el equipo de colaboradores en las diferentes dependencias las cuales se encuentran plasmadas en las actas   No. 15 de fecha 13 de diciembre de 2016 de la Dirección de Responsabilidad Fiscal y No. 05 del 17 de noviembre de 2016 de la Subdirección del Proceso de Responsabilidad Fiscal. Así mismo, de acuerdo a la solicitud contemplada en el memorando 3-2016-18007 del 15/07/16, la Subdirección de Capacitación y Cooperación Técnica, realizó una capacitación sobre el Proceso de Responsabilidad Fiscal el pasado 21 de octubre de 2016, donde se destacaron temas neurálgicos del proceso, tales como "Estructura del Proceso de Responsabilidad Fiscal" y "Proceso Verbal", incluyendo con esto las directrices en la aplicación  de la   normatividad  encaminada al cumplimiento de los requisitos legales para proferir medidas cautelares en el proceso de responsabilidad fiscal. </t>
    </r>
  </si>
  <si>
    <r>
      <rPr>
        <b/>
        <sz val="8"/>
        <rFont val="Arial"/>
        <family val="2"/>
      </rPr>
      <t xml:space="preserve">Seguimiento a Diciembre de 2016:
</t>
    </r>
    <r>
      <rPr>
        <sz val="8"/>
        <rFont val="Arial"/>
        <family val="2"/>
      </rPr>
      <t xml:space="preserve">
Se suscribió el Acta No. 10 de fecha 25 de agosto de 2016, con el objeto de realizar una actualización del Plan Anticorrupción y de atención al ciudadano Versión 2.0 de conformidad con el decreto No. 2641 del 17 de diciembre de 2012, señalando las causas que generarían riesgos de corrupción y las consecuencias que se podrían generar en caso de incurrir en esas causales de corrupción. Así mismo, de conformidad con el Memorando 3-2016-23715 del 14 de septiembre de 2016, la Subdirección de Jurisdicción Coactiva, realizó jornadas de sensibilización así: Acta No. 11 de fecha 30 de septiembre de 2016, No. 13 de fecha 03 de noviembre de 2016 y No. 16 del 12 de diciembre de 2016, reiterando aspectos que deben ser tenidos en cuenta por los funcionarios de la dependencia para efecto de evitar uso indebido de poder de los recursos, información que puedan lesionar los intereses de la entidad y el Estado, en beneficio de un interés particular. De esta forma se realizaron las jornadas de sensibilización, las cuales fueron programadas en un total de cinco (5).
</t>
    </r>
  </si>
  <si>
    <r>
      <t xml:space="preserve">Seguimiento a Diciembre de 2016:
</t>
    </r>
    <r>
      <rPr>
        <sz val="8"/>
        <rFont val="Arial"/>
        <family val="2"/>
      </rPr>
      <t xml:space="preserve">De acuerdo a la solicitud contemplada en el memorando 3-2016-18007 del 15/07/16, la Subdirección de Capacitación y Cooperación Técnica, realizó una capacitación sobre el Proceso de Responsabilidad Fiscal el pasado 21 de octubre de 2016, en el cual se incluyó en su agenda una jornada de sensibilización a todos los funcionarios sobre el nuevo Plan Estratégico 2016 al 2020 y enfatizando el tema de valores para lo cual entregaron material didácticos. Así mismo la alta dirección permanentemente publica en el escritorio de los equipo de cómputo de todos los funcionarios temas relacionas con el nuevo plan incluyendo el tema de los principios y valores que deben observar en el cumplimiento de sus funciones. Finalmente la Dirección de Talento Humano  a través de la Subdirección de Capacitación y Cooperación Técnica a los nuevos funcionarios les realiza la jornada de capacitación e inducción en las cuales se incluyen esta temática. Así mismo, de conformidad con el Memorando 3-2016-23715 del 14 de septiembre de 2016 de la Oficina de Control Interno, la Subdirección de Jurisdicción Coactiva, suscribió el Acta No. 16 de fecha 12 de diciembre de 2016, en el cual se realizó una reunión de sensibilización y socialización con la entrada en vigencia del nuevo Plan Estratégico 2016-2020, en el cual se destaca un nuevo protocolo ético institucional y políticas de la alta dirección. </t>
    </r>
  </si>
  <si>
    <r>
      <rPr>
        <b/>
        <sz val="8"/>
        <rFont val="Arial"/>
        <family val="2"/>
      </rPr>
      <t>Seguimiento a Diciembre de 2016:</t>
    </r>
    <r>
      <rPr>
        <sz val="8"/>
        <rFont val="Arial"/>
        <family val="2"/>
      </rPr>
      <t xml:space="preserve">
La Dirección de Responsabilidad Fiscal y Jurisdicción Coactiva, cuenta en la actualidad con 91 personas discriminadas así: La Subdirección Jurisdicción Coactiva con 1 subdirector, 6 profesionales, 1 técnico y 1 secretaria para un total de 9. La Subdirección del Proceso de Responsabilidad Fiscal tiene 60 funcionarios distribuidos así: 1 subdirector, 1 asesor, 5 gerentes, 22 profesionales de planta, 22 contratistas en derecho, 2 contratistas de apoyo, 2 técnicos, 2 auxiliares, 3 secretarios.  La Dirección de Responsabilidad Fiscal y Jurisdicción Coactiva, para resolver en segunda instancia (apelaciones) grado de consulta y procesos de primera instancia por fueros y alto impacto, como evaluación de hallazgos fiscales, cuenta con 22 funcionarios de los cuales, 1 director, 2 asesores, 13 abogados, 1 contratista de apoyo, 3 técnicos, 1 auxiliar y 1 secretaria.  El incremento del número de funcionarios y contratistas, con el objeto de sustanciar los procesos de responsabilidad fiscal como el apoyo a las actividades que se realizan en la Dirección de Responsabilidad Fiscal y Jurisdicción Coactiva, ha sido el producto de la gestión realizada por la nueva administración, con el objeto de determinar y establecer la responsabilidad fiscal dentro de los términos legales señalados por la ley, para el adelantamiento de los procesos de responsabilidad fiscal y en consecuencia, evitar fenómenos de corrupción que conlleven entre otros, a la prescripción de la acción fiscal, tan cual como se aprecia en la reiteracion que hace el Subdirector del Proceso de Responsabilidad Fiscal en el Acta No. 005 del 17 d enoviembre de 2016. La gestión en cuanto a lograr mayor personal se evidencia en las solicitudes de contratación a través de los memorandos No. 3-2016-23914 del 15 de septiembre de 2016, No. 3-2016-25501 del 3 de octubre de 2016, 3-2016-28673 del 01 de noviembre de 2016.  </t>
    </r>
  </si>
  <si>
    <r>
      <t xml:space="preserve">Seguimiento y Verificación al 31 de diciembre de 2016:  
</t>
    </r>
    <r>
      <rPr>
        <sz val="8"/>
        <rFont val="Arial"/>
        <family val="2"/>
      </rPr>
      <t>Se evidenció que los equipos de los  analistas  (Subdirectores y Profesionales), tienen acceso total y  permanente a las Páginas y Blogs para facilitar la consulta de información en el desarrollo de los estudios. 
De otra parte, la Dirección de Talento Humano atendió las  solicitudes realizadas en meses anteriores sobre la necesidad de personal. Se evidenció el  ingreso de nuevos profesionales algunos de ellos vinculados en las modalidades de provisionalidad o contrato de prestación de servicios, como consta en los Memorandos  de presentación de nuevo funcionario Nº 3-2016-18310, 3-2016-21071, 3-2016-22366  y 3-2016-22301.
Se puede determinar de acuerdo a lo verificado  que las  acciones definidas contribuyeron  a mantener el riesgo controlado; por lo cual el riesgo se considera mitigado.</t>
    </r>
    <r>
      <rPr>
        <b/>
        <sz val="8"/>
        <rFont val="Arial"/>
        <family val="2"/>
      </rPr>
      <t xml:space="preserve">
</t>
    </r>
  </si>
  <si>
    <r>
      <rPr>
        <b/>
        <sz val="8"/>
        <rFont val="Arial"/>
        <family val="2"/>
      </rPr>
      <t>Seguimiento a diciembre de 2016:</t>
    </r>
    <r>
      <rPr>
        <sz val="8"/>
        <rFont val="Arial"/>
        <family val="2"/>
      </rPr>
      <t xml:space="preserve">
La acción se realizó al 31 de agosto de 2013.
Para el caso, mediante correo institucional del 25 de julio y comunicación 3-2016-21517 del 19 de agosto de 2016, la Subdirectora de Capacitación nos informa que el Taller "Estatuto Anticorrupción, Delitos Contra la Administración Pública, Principios y Valores Éticos” se relaizará el 24 de agosto del año en curso. Actividad que efectivamente se realizó en el horario de 8:00  a 10:00 de la mañana. (Evidencias: comunicación, listado de asistencia y Ficha Técnica).
</t>
    </r>
  </si>
  <si>
    <r>
      <rPr>
        <b/>
        <sz val="8"/>
        <rFont val="Arial"/>
        <family val="2"/>
      </rPr>
      <t>Seguimiento a diciembre de 2016:</t>
    </r>
    <r>
      <rPr>
        <sz val="8"/>
        <rFont val="Arial"/>
        <family val="2"/>
      </rPr>
      <t xml:space="preserve">
La accción relacionada con la realización del taller práctico se culminó a 31 de agosto de 2016,  con relación a la firma de los Pactos Eticos, a la fecha se han firmado 26 Acuerdos de Responsabilidad o Pactos Ëticos, para los informes y estudios que se programaron ejecutar en el PAE-2016, como se evidencia en las en las carpetas de los informes y estudios. (Ver Pactos Eticos).  
</t>
    </r>
  </si>
  <si>
    <r>
      <rPr>
        <b/>
        <sz val="8"/>
        <rFont val="Arial"/>
        <family val="2"/>
      </rPr>
      <t>Seguimiento a diciembre de 2016:</t>
    </r>
    <r>
      <rPr>
        <sz val="8"/>
        <rFont val="Arial"/>
        <family val="2"/>
      </rPr>
      <t xml:space="preserve">
A través de correo institucional del 4 de octubre de 2016, se informó a Soporte SIVICOF inconsistencias detectadas en la rendición de la cuenta en los formatos CB-001 y CB- 003.
Con correo del 02 de noviembre de 2016 se informa a las TICs inconsistencias en la rendición de la cuenta de TGI.
Mediante comunicación 3-2016-28957 del 03 de noviembre de 2016, se solicitó a las TICs la apertura del Aplicativo SIVICOF para nueva rendición de TGI, en razón a inconsistencias en la información presentada por el sujeto de control.
Mediante comunicación 3-2016-29610 del 10 de noviembre de 2016, se solicitó a las TICs la apertura del Aplicativo SIVICOF para nueva rendición de la EEB, en razón a inconsistencias en la información presentada por el sujeto de control.
Mediante correo del 21 de noviembre de 2016 se informó a la Dirección de las TICs inconsistencias sobre la rendición de la cuenta de los siguientes sujetos de control: Metrovivienda, ERU, Fondos de Desarrollo Local, Empresas Industriales y Comerciales, Secretaría Jurídica Distrital, Secretaría Distrital de Seguridad, Convivencia y Justicia y Subredes Integradas de Servicios de Salud. ( Ver soportes).
</t>
    </r>
  </si>
  <si>
    <r>
      <rPr>
        <b/>
        <sz val="8"/>
        <rFont val="Arial"/>
        <family val="2"/>
      </rPr>
      <t xml:space="preserve">Seguimiento a diciembre de 2016:
</t>
    </r>
    <r>
      <rPr>
        <sz val="8"/>
        <rFont val="Arial"/>
        <family val="2"/>
      </rPr>
      <t xml:space="preserve">Esta actividad se realizó básicamente en los anteriores meses y quedó en los seguimientos, los producto elaborados en el ultimo trimestres no requirieron de insumos adicionales.
</t>
    </r>
  </si>
  <si>
    <r>
      <rPr>
        <b/>
        <sz val="8"/>
        <rFont val="Arial"/>
        <family val="2"/>
      </rPr>
      <t>Seguimiento a diciembre de 2016:</t>
    </r>
    <r>
      <rPr>
        <sz val="8"/>
        <rFont val="Arial"/>
        <family val="2"/>
      </rPr>
      <t xml:space="preserve">
Las acciones se realizaron durante todo el año y para finales de Octubre todos los equipos de los analistas  (Subdirectores y Profesionales), tienen acceso total a información. 
Con relación al recurso humano, la Dirección de Talento Humano atendió las pasadas solicitudes con el ingreso de nuevos profesionales algunos de ellos viculados en las modalidades de provisionalidad y contrato de prestación de servicios. ( Ver memorandos: 3-2016-18310, 3-2016-21071, 3-2016-22369 y 3-2016-22301). 
</t>
    </r>
  </si>
  <si>
    <r>
      <rPr>
        <b/>
        <sz val="9.8000000000000007"/>
        <color rgb="FF000000"/>
        <rFont val="Arial"/>
        <family val="2"/>
      </rPr>
      <t>Fecha de aprobación o modificación</t>
    </r>
    <r>
      <rPr>
        <sz val="10"/>
        <color rgb="FF000000"/>
        <rFont val="Arial"/>
        <family val="2"/>
      </rPr>
      <t>:  02/11/2016</t>
    </r>
  </si>
  <si>
    <r>
      <rPr>
        <b/>
        <sz val="9.8000000000000007"/>
        <color theme="1" tint="4.9989318521683403E-2"/>
        <rFont val="Arial"/>
        <family val="2"/>
      </rPr>
      <t xml:space="preserve">Fecha de Monitoreo y Revisión Responsable de Proceso: </t>
    </r>
    <r>
      <rPr>
        <sz val="10"/>
        <color rgb="FF000000"/>
        <rFont val="Arial"/>
        <family val="2"/>
      </rPr>
      <t xml:space="preserve"> 20/12/2016</t>
    </r>
  </si>
  <si>
    <r>
      <rPr>
        <b/>
        <sz val="9.8000000000000007"/>
        <color rgb="FF000000"/>
        <rFont val="Arial"/>
        <family val="2"/>
      </rPr>
      <t>Fecha de Seguimiento (Verificación) Oficina de Control Interno</t>
    </r>
    <r>
      <rPr>
        <sz val="10"/>
        <color rgb="FF000000"/>
        <rFont val="Arial"/>
        <family val="2"/>
      </rPr>
      <t>:  11/01/2017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</si>
</sst>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x14ac:knownFonts="1">
    <font>
      <sz val="11"/>
      <color rgb="FF000000"/>
      <name val="Calibri"/>
      <charset val="1"/>
    </font>
    <font>
      <sz val="11"/>
      <color theme="1"/>
      <name val="Calibri"/>
      <family val="2"/>
      <scheme val="minor"/>
    </font>
    <font>
      <sz val="11"/>
      <color theme="1"/>
      <name val="Calibri"/>
      <family val="2"/>
      <scheme val="minor"/>
    </font>
    <font>
      <sz val="11"/>
      <color rgb="FF000000"/>
      <name val="Arial"/>
      <family val="2"/>
    </font>
    <font>
      <b/>
      <sz val="12"/>
      <color rgb="FF000000"/>
      <name val="Arial"/>
      <family val="2"/>
    </font>
    <font>
      <b/>
      <sz val="11"/>
      <color rgb="FF000000"/>
      <name val="Calibri"/>
      <family val="2"/>
    </font>
    <font>
      <sz val="10"/>
      <color rgb="FF000000"/>
      <name val="Arial"/>
      <family val="2"/>
    </font>
    <font>
      <sz val="12"/>
      <color rgb="FF000000"/>
      <name val="Arial"/>
      <family val="2"/>
    </font>
    <font>
      <b/>
      <sz val="12"/>
      <color rgb="FF000000"/>
      <name val="Calibri"/>
      <family val="2"/>
    </font>
    <font>
      <b/>
      <sz val="10"/>
      <color rgb="FFFF0000"/>
      <name val="Arial"/>
      <family val="2"/>
    </font>
    <font>
      <b/>
      <i/>
      <sz val="10"/>
      <color rgb="FF000000"/>
      <name val="Arial"/>
      <family val="2"/>
    </font>
    <font>
      <sz val="14"/>
      <color rgb="FF000000"/>
      <name val="Calibri"/>
      <family val="2"/>
    </font>
    <font>
      <sz val="12"/>
      <color rgb="FF000000"/>
      <name val="Arial Narrow"/>
      <family val="2"/>
    </font>
    <font>
      <b/>
      <sz val="10"/>
      <color rgb="FF000000"/>
      <name val="Arial"/>
      <family val="2"/>
    </font>
    <font>
      <sz val="12"/>
      <color rgb="FF000000"/>
      <name val="Calibri"/>
      <family val="2"/>
    </font>
    <font>
      <sz val="10"/>
      <color rgb="FF000000"/>
      <name val="Arial Narrow"/>
      <family val="2"/>
    </font>
    <font>
      <b/>
      <sz val="10"/>
      <color rgb="FF000000"/>
      <name val="Arial Narrow"/>
      <family val="2"/>
    </font>
    <font>
      <b/>
      <sz val="8"/>
      <color rgb="FFFF0000"/>
      <name val="Calibri"/>
      <family val="2"/>
    </font>
    <font>
      <sz val="11"/>
      <color rgb="FF000000"/>
      <name val="Arial Narrow"/>
      <family val="2"/>
    </font>
    <font>
      <b/>
      <sz val="12"/>
      <color rgb="FFFF0000"/>
      <name val="Calibri"/>
      <family val="2"/>
    </font>
    <font>
      <b/>
      <sz val="16"/>
      <color rgb="FF000000"/>
      <name val="Calibri"/>
      <family val="2"/>
    </font>
    <font>
      <b/>
      <sz val="14"/>
      <color rgb="FF000000"/>
      <name val="Arial"/>
      <family val="2"/>
    </font>
    <font>
      <b/>
      <sz val="11"/>
      <color rgb="FF000000"/>
      <name val="Arial"/>
      <family val="2"/>
    </font>
    <font>
      <b/>
      <sz val="10"/>
      <color rgb="FFFF0000"/>
      <name val="Arial Narrow"/>
      <family val="2"/>
    </font>
    <font>
      <b/>
      <sz val="16"/>
      <color rgb="FF000000"/>
      <name val="Arial"/>
      <family val="2"/>
    </font>
    <font>
      <b/>
      <sz val="10"/>
      <color theme="1" tint="4.9989318521683403E-2"/>
      <name val="Arial"/>
      <family val="2"/>
    </font>
    <font>
      <sz val="10"/>
      <name val="Arial"/>
      <family val="2"/>
    </font>
    <font>
      <sz val="10"/>
      <color theme="1" tint="4.9989318521683403E-2"/>
      <name val="Arial"/>
      <family val="2"/>
    </font>
    <font>
      <b/>
      <sz val="11"/>
      <color theme="1" tint="4.9989318521683403E-2"/>
      <name val="Arial"/>
      <family val="2"/>
    </font>
    <font>
      <sz val="11"/>
      <color rgb="FF000000"/>
      <name val="Calibri"/>
      <family val="2"/>
    </font>
    <font>
      <b/>
      <sz val="10"/>
      <name val="Arial"/>
      <family val="2"/>
    </font>
    <font>
      <sz val="10"/>
      <color theme="1" tint="4.9989318521683403E-2"/>
      <name val="Calibri"/>
      <family val="2"/>
      <scheme val="minor"/>
    </font>
    <font>
      <sz val="9"/>
      <name val="Arial"/>
      <family val="2"/>
    </font>
    <font>
      <sz val="9"/>
      <color rgb="FF000000"/>
      <name val="Arial"/>
      <family val="2"/>
    </font>
    <font>
      <b/>
      <sz val="9"/>
      <color rgb="FF000000"/>
      <name val="Arial"/>
      <family val="2"/>
    </font>
    <font>
      <b/>
      <sz val="9.8000000000000007"/>
      <color rgb="FF000000"/>
      <name val="Arial"/>
      <family val="2"/>
    </font>
    <font>
      <b/>
      <sz val="9.8000000000000007"/>
      <color theme="1" tint="4.9989318521683403E-2"/>
      <name val="Arial"/>
      <family val="2"/>
    </font>
    <font>
      <sz val="8"/>
      <name val="Arial"/>
      <family val="2"/>
    </font>
    <font>
      <sz val="8"/>
      <color rgb="FF2E74B5"/>
      <name val="Arial"/>
      <family val="2"/>
    </font>
    <font>
      <b/>
      <sz val="8"/>
      <name val="Arial"/>
      <family val="2"/>
    </font>
    <font>
      <sz val="8"/>
      <color theme="1" tint="4.9989318521683403E-2"/>
      <name val="Arial"/>
      <family val="2"/>
    </font>
    <font>
      <b/>
      <sz val="8"/>
      <color theme="1" tint="4.9989318521683403E-2"/>
      <name val="Arial"/>
      <family val="2"/>
    </font>
    <font>
      <sz val="8"/>
      <color rgb="FF000000"/>
      <name val="Arial"/>
      <family val="2"/>
    </font>
    <font>
      <b/>
      <sz val="8"/>
      <color rgb="FF000000"/>
      <name val="Arial"/>
      <family val="2"/>
    </font>
    <font>
      <sz val="8"/>
      <color theme="1" tint="4.9989318521683403E-2"/>
      <name val="Calibri"/>
      <family val="2"/>
      <scheme val="minor"/>
    </font>
    <font>
      <sz val="8"/>
      <color rgb="FFFF0000"/>
      <name val="Arial"/>
      <family val="2"/>
    </font>
    <font>
      <b/>
      <sz val="8"/>
      <color rgb="FFFF0000"/>
      <name val="Arial"/>
      <family val="2"/>
    </font>
    <font>
      <sz val="8"/>
      <color theme="1"/>
      <name val="Arial"/>
      <family val="2"/>
    </font>
    <font>
      <b/>
      <sz val="8"/>
      <color theme="1"/>
      <name val="Arial"/>
      <family val="2"/>
    </font>
    <font>
      <sz val="8"/>
      <name val="Calibri"/>
      <family val="2"/>
      <scheme val="minor"/>
    </font>
    <font>
      <sz val="16"/>
      <color rgb="FFFF0000"/>
      <name val="Arial"/>
      <family val="2"/>
    </font>
    <font>
      <sz val="14"/>
      <color rgb="FFFF0000"/>
      <name val="Arial"/>
      <family val="2"/>
    </font>
    <font>
      <sz val="10"/>
      <color theme="0"/>
      <name val="Arial"/>
      <family val="2"/>
    </font>
    <font>
      <sz val="8"/>
      <color theme="1"/>
      <name val="Calibri"/>
      <family val="2"/>
      <scheme val="minor"/>
    </font>
  </fonts>
  <fills count="21">
    <fill>
      <patternFill patternType="none"/>
    </fill>
    <fill>
      <patternFill patternType="gray125"/>
    </fill>
    <fill>
      <patternFill patternType="solid">
        <fgColor rgb="FF99CC00"/>
        <bgColor rgb="FF000000"/>
      </patternFill>
    </fill>
    <fill>
      <patternFill patternType="solid">
        <fgColor rgb="FFFFFF00"/>
        <bgColor rgb="FF000000"/>
      </patternFill>
    </fill>
    <fill>
      <patternFill patternType="solid">
        <fgColor rgb="FFFFCC00"/>
        <bgColor rgb="FF000000"/>
      </patternFill>
    </fill>
    <fill>
      <patternFill patternType="solid">
        <fgColor rgb="FFC6E0B2"/>
        <bgColor rgb="FF000000"/>
      </patternFill>
    </fill>
    <fill>
      <patternFill patternType="solid">
        <fgColor rgb="FFDEEAF6"/>
        <bgColor rgb="FF000000"/>
      </patternFill>
    </fill>
    <fill>
      <patternFill patternType="solid">
        <fgColor rgb="FFDEEBF6"/>
        <bgColor rgb="FF000000"/>
      </patternFill>
    </fill>
    <fill>
      <patternFill patternType="solid">
        <fgColor rgb="FFE2EFD9"/>
        <bgColor rgb="FF000000"/>
      </patternFill>
    </fill>
    <fill>
      <patternFill patternType="solid">
        <fgColor rgb="FFFF0000"/>
        <bgColor rgb="FF000000"/>
      </patternFill>
    </fill>
    <fill>
      <patternFill patternType="solid">
        <fgColor rgb="FFFFFFFF"/>
        <bgColor rgb="FF000000"/>
      </patternFill>
    </fill>
    <fill>
      <patternFill patternType="solid">
        <fgColor rgb="FFFFF3CB"/>
        <bgColor rgb="FF000000"/>
      </patternFill>
    </fill>
    <fill>
      <patternFill patternType="solid">
        <fgColor rgb="FFD9E3F3"/>
        <bgColor rgb="FF000000"/>
      </patternFill>
    </fill>
    <fill>
      <patternFill patternType="solid">
        <fgColor rgb="FFFBE5D5"/>
        <bgColor rgb="FF000000"/>
      </patternFill>
    </fill>
    <fill>
      <patternFill patternType="solid">
        <fgColor rgb="FFECECEC"/>
        <bgColor rgb="FF000000"/>
      </patternFill>
    </fill>
    <fill>
      <patternFill patternType="solid">
        <fgColor theme="0"/>
        <bgColor rgb="FF000000"/>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59999389629810485"/>
        <bgColor indexed="64"/>
      </patternFill>
    </fill>
    <fill>
      <patternFill patternType="solid">
        <fgColor rgb="FF00B050"/>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indexed="64"/>
      </left>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indexed="64"/>
      </left>
      <right style="thin">
        <color indexed="64"/>
      </right>
      <top/>
      <bottom style="thin">
        <color indexed="64"/>
      </bottom>
      <diagonal/>
    </border>
    <border>
      <left style="medium">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ck">
        <color rgb="FF000000"/>
      </top>
      <bottom style="thin">
        <color indexed="64"/>
      </bottom>
      <diagonal/>
    </border>
  </borders>
  <cellStyleXfs count="5">
    <xf numFmtId="0" fontId="0" fillId="0" borderId="0"/>
    <xf numFmtId="9" fontId="29" fillId="0" borderId="0" applyFont="0" applyFill="0" applyBorder="0" applyAlignment="0" applyProtection="0"/>
    <xf numFmtId="0" fontId="26" fillId="0" borderId="0"/>
    <xf numFmtId="0" fontId="2" fillId="0" borderId="0"/>
    <xf numFmtId="0" fontId="1" fillId="0" borderId="0"/>
  </cellStyleXfs>
  <cellXfs count="400">
    <xf numFmtId="0" fontId="0" fillId="0" borderId="0" xfId="0"/>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0" fillId="0" borderId="1" xfId="0" applyNumberFormat="1" applyFont="1" applyBorder="1" applyAlignment="1">
      <alignment horizontal="justify" vertical="center" wrapText="1"/>
    </xf>
    <xf numFmtId="0" fontId="5" fillId="5" borderId="2" xfId="0" applyNumberFormat="1" applyFont="1" applyFill="1" applyBorder="1" applyAlignment="1">
      <alignment horizontal="center"/>
    </xf>
    <xf numFmtId="0" fontId="5" fillId="5" borderId="3" xfId="0" applyNumberFormat="1" applyFont="1" applyFill="1" applyBorder="1" applyAlignment="1">
      <alignment horizontal="center"/>
    </xf>
    <xf numFmtId="0" fontId="0" fillId="0" borderId="4" xfId="0" applyNumberFormat="1" applyFont="1" applyBorder="1" applyAlignment="1">
      <alignment wrapText="1"/>
    </xf>
    <xf numFmtId="0" fontId="0" fillId="0" borderId="5" xfId="0" applyNumberFormat="1" applyFont="1" applyBorder="1" applyAlignment="1">
      <alignment horizontal="justify" vertical="center"/>
    </xf>
    <xf numFmtId="0" fontId="0" fillId="0" borderId="6" xfId="0" applyNumberFormat="1" applyFont="1" applyBorder="1" applyAlignment="1">
      <alignment horizontal="justify" vertical="center"/>
    </xf>
    <xf numFmtId="0" fontId="5" fillId="5" borderId="3" xfId="0" applyNumberFormat="1" applyFont="1" applyFill="1" applyBorder="1" applyAlignment="1">
      <alignment horizontal="center" vertical="center" wrapText="1"/>
    </xf>
    <xf numFmtId="0" fontId="7" fillId="0" borderId="1" xfId="0" applyNumberFormat="1" applyFont="1" applyBorder="1" applyAlignment="1">
      <alignment horizontal="justify" vertical="center" wrapText="1"/>
    </xf>
    <xf numFmtId="0" fontId="6" fillId="0" borderId="0" xfId="0" applyNumberFormat="1" applyFont="1" applyBorder="1" applyAlignment="1"/>
    <xf numFmtId="0" fontId="7" fillId="0" borderId="0" xfId="0" applyNumberFormat="1" applyFont="1" applyBorder="1" applyAlignment="1"/>
    <xf numFmtId="0" fontId="6" fillId="0" borderId="0" xfId="0" applyNumberFormat="1" applyFont="1" applyBorder="1" applyAlignment="1">
      <alignment horizontal="center" vertical="center" wrapText="1"/>
    </xf>
    <xf numFmtId="0" fontId="8" fillId="6" borderId="1" xfId="0" applyNumberFormat="1" applyFont="1" applyFill="1" applyBorder="1" applyAlignment="1">
      <alignment horizontal="center" vertical="center" wrapText="1"/>
    </xf>
    <xf numFmtId="0" fontId="3" fillId="0" borderId="0" xfId="0" applyNumberFormat="1" applyFont="1" applyBorder="1" applyAlignment="1">
      <alignment vertical="center" wrapText="1"/>
    </xf>
    <xf numFmtId="0" fontId="9" fillId="0" borderId="0" xfId="0" applyNumberFormat="1" applyFont="1" applyBorder="1" applyAlignment="1">
      <alignment vertical="center"/>
    </xf>
    <xf numFmtId="0" fontId="6" fillId="0" borderId="1" xfId="0" applyNumberFormat="1" applyFont="1" applyBorder="1" applyAlignment="1">
      <alignment horizontal="justify" vertical="center" wrapText="1"/>
    </xf>
    <xf numFmtId="0" fontId="4" fillId="7" borderId="1" xfId="0" applyNumberFormat="1" applyFont="1" applyFill="1" applyBorder="1" applyAlignment="1">
      <alignment horizontal="center" vertical="center" wrapText="1"/>
    </xf>
    <xf numFmtId="0" fontId="4" fillId="8" borderId="1" xfId="0" applyNumberFormat="1" applyFont="1" applyFill="1" applyBorder="1" applyAlignment="1">
      <alignment vertical="center" wrapText="1"/>
    </xf>
    <xf numFmtId="0" fontId="4" fillId="9" borderId="1" xfId="0" applyNumberFormat="1" applyFont="1" applyFill="1" applyBorder="1" applyAlignment="1">
      <alignment horizontal="center" vertical="center" wrapText="1"/>
    </xf>
    <xf numFmtId="0" fontId="0" fillId="0" borderId="1" xfId="0" applyNumberFormat="1" applyFont="1" applyBorder="1" applyAlignment="1">
      <alignment horizontal="center"/>
    </xf>
    <xf numFmtId="0" fontId="0" fillId="0" borderId="1" xfId="0" applyNumberFormat="1" applyFont="1" applyBorder="1" applyAlignment="1">
      <alignment horizontal="left" vertical="center" wrapText="1"/>
    </xf>
    <xf numFmtId="0" fontId="10" fillId="8" borderId="1" xfId="0" applyNumberFormat="1" applyFont="1" applyFill="1" applyBorder="1" applyAlignment="1">
      <alignment horizontal="center" vertical="center"/>
    </xf>
    <xf numFmtId="0" fontId="6" fillId="0" borderId="5" xfId="0" applyNumberFormat="1" applyFont="1" applyBorder="1" applyAlignment="1"/>
    <xf numFmtId="0" fontId="7" fillId="10" borderId="7" xfId="0" applyNumberFormat="1" applyFont="1" applyFill="1" applyBorder="1" applyAlignment="1">
      <alignment horizontal="center" vertical="center" wrapText="1"/>
    </xf>
    <xf numFmtId="0" fontId="6" fillId="0" borderId="6" xfId="0" applyNumberFormat="1" applyFont="1" applyBorder="1" applyAlignment="1"/>
    <xf numFmtId="0" fontId="11" fillId="10" borderId="8" xfId="0" applyNumberFormat="1" applyFont="1" applyFill="1" applyBorder="1" applyAlignment="1">
      <alignment horizontal="center" vertical="center" wrapText="1"/>
    </xf>
    <xf numFmtId="0" fontId="12" fillId="0" borderId="0" xfId="0" applyNumberFormat="1" applyFont="1" applyBorder="1" applyAlignment="1"/>
    <xf numFmtId="0" fontId="12" fillId="0" borderId="5" xfId="0" applyNumberFormat="1" applyFont="1" applyBorder="1" applyAlignment="1"/>
    <xf numFmtId="0" fontId="12" fillId="0" borderId="7" xfId="0" applyNumberFormat="1" applyFont="1" applyBorder="1" applyAlignment="1"/>
    <xf numFmtId="0" fontId="12" fillId="0" borderId="7" xfId="0" applyNumberFormat="1" applyFont="1" applyBorder="1" applyAlignment="1">
      <alignment horizontal="justify" vertical="center" wrapText="1"/>
    </xf>
    <xf numFmtId="0" fontId="12" fillId="0" borderId="6" xfId="0" applyNumberFormat="1" applyFont="1" applyBorder="1" applyAlignment="1"/>
    <xf numFmtId="0" fontId="12" fillId="0" borderId="8" xfId="0" applyNumberFormat="1" applyFont="1" applyBorder="1" applyAlignment="1">
      <alignment horizontal="justify" vertical="center" wrapText="1"/>
    </xf>
    <xf numFmtId="0" fontId="6" fillId="0" borderId="0" xfId="0" applyNumberFormat="1" applyFont="1" applyBorder="1" applyAlignment="1">
      <alignment horizontal="justify" vertical="center" wrapText="1"/>
    </xf>
    <xf numFmtId="0" fontId="5" fillId="11" borderId="9" xfId="0" applyNumberFormat="1" applyFont="1" applyFill="1" applyBorder="1" applyAlignment="1">
      <alignment horizontal="center" vertical="center" wrapText="1"/>
    </xf>
    <xf numFmtId="0" fontId="0" fillId="7" borderId="1" xfId="0" applyNumberFormat="1" applyFont="1" applyFill="1" applyBorder="1" applyAlignment="1">
      <alignment horizontal="center"/>
    </xf>
    <xf numFmtId="0" fontId="13" fillId="0" borderId="1" xfId="0" applyNumberFormat="1" applyFont="1" applyBorder="1" applyAlignment="1">
      <alignment horizontal="center" vertical="center"/>
    </xf>
    <xf numFmtId="0" fontId="9" fillId="0" borderId="1" xfId="0" applyNumberFormat="1" applyFont="1" applyBorder="1" applyAlignment="1">
      <alignment horizontal="center" vertical="center" wrapText="1"/>
    </xf>
    <xf numFmtId="0" fontId="5" fillId="11" borderId="1" xfId="0" applyNumberFormat="1" applyFont="1" applyFill="1" applyBorder="1" applyAlignment="1">
      <alignment horizontal="center"/>
    </xf>
    <xf numFmtId="0" fontId="5" fillId="12" borderId="1" xfId="0" applyNumberFormat="1" applyFont="1" applyFill="1" applyBorder="1" applyAlignment="1">
      <alignment horizontal="center"/>
    </xf>
    <xf numFmtId="0" fontId="6" fillId="0" borderId="1" xfId="0" applyNumberFormat="1" applyFont="1" applyBorder="1" applyAlignment="1">
      <alignment horizontal="center" vertical="center" wrapText="1"/>
    </xf>
    <xf numFmtId="0" fontId="13" fillId="8" borderId="1" xfId="0" applyNumberFormat="1" applyFont="1" applyFill="1" applyBorder="1" applyAlignment="1">
      <alignment horizontal="center"/>
    </xf>
    <xf numFmtId="0" fontId="6" fillId="0" borderId="1" xfId="0" applyNumberFormat="1" applyFont="1" applyBorder="1" applyAlignment="1">
      <alignment vertical="center" wrapText="1"/>
    </xf>
    <xf numFmtId="0" fontId="0" fillId="0" borderId="1" xfId="0" applyNumberFormat="1" applyFont="1" applyBorder="1" applyAlignment="1">
      <alignment vertical="center" wrapText="1"/>
    </xf>
    <xf numFmtId="0" fontId="5" fillId="10" borderId="0" xfId="0" applyNumberFormat="1" applyFont="1" applyFill="1" applyBorder="1" applyAlignment="1">
      <alignment horizontal="center"/>
    </xf>
    <xf numFmtId="0" fontId="6" fillId="0" borderId="1" xfId="0" applyNumberFormat="1" applyFont="1" applyBorder="1" applyAlignment="1">
      <alignment horizontal="left" vertical="center" wrapText="1"/>
    </xf>
    <xf numFmtId="0" fontId="6" fillId="0" borderId="0" xfId="0" applyNumberFormat="1" applyFont="1" applyBorder="1" applyAlignment="1">
      <alignment horizontal="justify" vertical="center"/>
    </xf>
    <xf numFmtId="0" fontId="7" fillId="0" borderId="0" xfId="0" applyNumberFormat="1" applyFont="1" applyFill="1" applyBorder="1" applyAlignment="1">
      <alignment horizontal="justify" vertical="center" wrapText="1"/>
    </xf>
    <xf numFmtId="0" fontId="5" fillId="11" borderId="1" xfId="0" applyNumberFormat="1" applyFont="1" applyFill="1" applyBorder="1" applyAlignment="1">
      <alignment horizontal="center" vertical="center" wrapText="1"/>
    </xf>
    <xf numFmtId="0" fontId="5" fillId="11" borderId="1" xfId="0" applyNumberFormat="1" applyFont="1" applyFill="1" applyBorder="1" applyAlignment="1">
      <alignment horizontal="justify" vertical="center" wrapText="1"/>
    </xf>
    <xf numFmtId="0" fontId="6" fillId="0" borderId="1" xfId="0" applyNumberFormat="1" applyFont="1" applyBorder="1" applyAlignment="1">
      <alignment horizontal="justify" vertical="center"/>
    </xf>
    <xf numFmtId="49" fontId="12" fillId="0" borderId="1" xfId="0" applyNumberFormat="1" applyFont="1" applyBorder="1" applyAlignment="1" applyProtection="1">
      <alignment horizontal="justify" vertical="center" wrapText="1"/>
      <protection locked="0"/>
    </xf>
    <xf numFmtId="0" fontId="12" fillId="0" borderId="1" xfId="0" applyNumberFormat="1" applyFont="1" applyBorder="1" applyAlignment="1" applyProtection="1">
      <alignment horizontal="center" vertical="center" wrapText="1"/>
      <protection locked="0"/>
    </xf>
    <xf numFmtId="0" fontId="13" fillId="0" borderId="0" xfId="0" applyNumberFormat="1" applyFont="1" applyBorder="1" applyAlignment="1">
      <alignment vertical="center" wrapText="1"/>
    </xf>
    <xf numFmtId="0" fontId="0" fillId="0" borderId="1"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13" fillId="13" borderId="1" xfId="0" applyNumberFormat="1" applyFont="1" applyFill="1" applyBorder="1" applyAlignment="1">
      <alignment horizontal="center" vertical="center" wrapText="1"/>
    </xf>
    <xf numFmtId="0" fontId="13" fillId="11" borderId="1" xfId="0" applyNumberFormat="1" applyFont="1" applyFill="1" applyBorder="1" applyAlignment="1">
      <alignment horizontal="center" vertical="center" wrapText="1"/>
    </xf>
    <xf numFmtId="0" fontId="0" fillId="0" borderId="5" xfId="0" applyNumberFormat="1" applyFont="1" applyBorder="1" applyAlignment="1"/>
    <xf numFmtId="0" fontId="0" fillId="0" borderId="7" xfId="0" applyNumberFormat="1" applyFont="1" applyBorder="1" applyAlignment="1">
      <alignment horizontal="center"/>
    </xf>
    <xf numFmtId="0" fontId="0" fillId="0" borderId="6" xfId="0" applyNumberFormat="1" applyFont="1" applyBorder="1" applyAlignment="1"/>
    <xf numFmtId="0" fontId="0" fillId="0" borderId="4" xfId="0" applyNumberFormat="1" applyFont="1" applyBorder="1" applyAlignment="1">
      <alignment horizontal="center"/>
    </xf>
    <xf numFmtId="0" fontId="0" fillId="0" borderId="8" xfId="0" applyNumberFormat="1" applyFont="1" applyBorder="1" applyAlignment="1">
      <alignment horizontal="center"/>
    </xf>
    <xf numFmtId="0" fontId="0" fillId="10" borderId="0" xfId="0" applyNumberFormat="1" applyFont="1" applyFill="1" applyBorder="1" applyAlignment="1"/>
    <xf numFmtId="0" fontId="14" fillId="10" borderId="10" xfId="0" applyNumberFormat="1" applyFont="1" applyFill="1" applyBorder="1" applyAlignment="1"/>
    <xf numFmtId="0" fontId="14" fillId="10" borderId="0" xfId="0" applyNumberFormat="1" applyFont="1" applyFill="1" applyBorder="1" applyAlignment="1"/>
    <xf numFmtId="0" fontId="14" fillId="10" borderId="11" xfId="0" applyNumberFormat="1" applyFont="1" applyFill="1" applyBorder="1" applyAlignment="1"/>
    <xf numFmtId="0" fontId="14" fillId="10" borderId="12" xfId="0" applyNumberFormat="1" applyFont="1" applyFill="1" applyBorder="1" applyAlignment="1"/>
    <xf numFmtId="0" fontId="14" fillId="10" borderId="13" xfId="0" applyNumberFormat="1" applyFont="1" applyFill="1" applyBorder="1" applyAlignment="1"/>
    <xf numFmtId="0" fontId="14" fillId="10" borderId="14" xfId="0" applyNumberFormat="1" applyFont="1" applyFill="1" applyBorder="1" applyAlignment="1"/>
    <xf numFmtId="0" fontId="0" fillId="10" borderId="15" xfId="0" applyNumberFormat="1" applyFont="1" applyFill="1" applyBorder="1" applyAlignment="1"/>
    <xf numFmtId="0" fontId="6" fillId="10" borderId="0" xfId="0" applyNumberFormat="1" applyFont="1" applyFill="1" applyBorder="1" applyAlignment="1"/>
    <xf numFmtId="0" fontId="3" fillId="10" borderId="0" xfId="0" applyNumberFormat="1" applyFont="1" applyFill="1" applyBorder="1" applyAlignment="1">
      <alignment vertical="center" wrapText="1"/>
    </xf>
    <xf numFmtId="0" fontId="15" fillId="10" borderId="0" xfId="0" applyNumberFormat="1" applyFont="1" applyFill="1" applyBorder="1" applyAlignment="1"/>
    <xf numFmtId="0" fontId="13" fillId="8" borderId="1" xfId="0" applyNumberFormat="1" applyFont="1" applyFill="1" applyBorder="1" applyAlignment="1">
      <alignment horizontal="center" vertical="center"/>
    </xf>
    <xf numFmtId="49" fontId="15" fillId="10" borderId="1" xfId="0" applyNumberFormat="1" applyFont="1" applyFill="1" applyBorder="1" applyAlignment="1">
      <alignment horizontal="center" vertical="center" wrapText="1"/>
    </xf>
    <xf numFmtId="0" fontId="8" fillId="10" borderId="0" xfId="0" applyNumberFormat="1" applyFont="1" applyFill="1" applyBorder="1" applyAlignment="1"/>
    <xf numFmtId="0" fontId="16" fillId="8" borderId="1" xfId="0" applyNumberFormat="1" applyFont="1" applyFill="1" applyBorder="1" applyAlignment="1">
      <alignment horizontal="center" vertical="center" wrapText="1"/>
    </xf>
    <xf numFmtId="0" fontId="3" fillId="0" borderId="1" xfId="0" applyNumberFormat="1" applyFont="1" applyBorder="1" applyAlignment="1" applyProtection="1">
      <protection locked="0"/>
    </xf>
    <xf numFmtId="0" fontId="3" fillId="0" borderId="1" xfId="0" applyNumberFormat="1" applyFont="1" applyBorder="1" applyAlignment="1">
      <alignment horizontal="justify" vertical="center" wrapText="1"/>
    </xf>
    <xf numFmtId="0" fontId="3" fillId="0" borderId="1" xfId="0" applyNumberFormat="1" applyFont="1" applyBorder="1" applyAlignment="1" applyProtection="1">
      <alignment horizontal="center" vertical="center" wrapText="1"/>
      <protection locked="0"/>
    </xf>
    <xf numFmtId="0" fontId="3" fillId="10" borderId="1" xfId="0" applyNumberFormat="1" applyFont="1" applyFill="1" applyBorder="1" applyAlignment="1">
      <alignment horizontal="center" vertical="center" wrapText="1"/>
    </xf>
    <xf numFmtId="0" fontId="3" fillId="0" borderId="1" xfId="0" applyNumberFormat="1" applyFont="1" applyBorder="1" applyAlignment="1" applyProtection="1">
      <alignment horizontal="justify" vertical="center" wrapText="1"/>
      <protection locked="0"/>
    </xf>
    <xf numFmtId="0" fontId="3" fillId="0" borderId="1" xfId="0" applyNumberFormat="1" applyFont="1" applyBorder="1" applyAlignment="1">
      <alignment horizontal="center" vertical="center" wrapText="1"/>
    </xf>
    <xf numFmtId="14" fontId="3" fillId="0" borderId="1" xfId="0" applyNumberFormat="1" applyFont="1" applyBorder="1" applyAlignment="1" applyProtection="1">
      <alignment horizontal="justify" vertical="center" wrapText="1"/>
      <protection locked="0"/>
    </xf>
    <xf numFmtId="0" fontId="3" fillId="0" borderId="1" xfId="0" applyNumberFormat="1" applyFont="1" applyFill="1" applyBorder="1" applyAlignment="1" applyProtection="1">
      <alignment horizontal="justify" vertical="center" wrapText="1"/>
      <protection locked="0"/>
    </xf>
    <xf numFmtId="0" fontId="5" fillId="5" borderId="1" xfId="0" applyNumberFormat="1" applyFont="1" applyFill="1" applyBorder="1" applyAlignment="1">
      <alignment horizontal="center"/>
    </xf>
    <xf numFmtId="0" fontId="5" fillId="5" borderId="1" xfId="0" applyNumberFormat="1" applyFont="1" applyFill="1" applyBorder="1" applyAlignment="1">
      <alignment horizontal="center" vertical="center" wrapText="1"/>
    </xf>
    <xf numFmtId="0" fontId="5" fillId="11" borderId="7" xfId="0" applyNumberFormat="1" applyFont="1" applyFill="1" applyBorder="1" applyAlignment="1">
      <alignment horizontal="center" vertical="center" wrapText="1"/>
    </xf>
    <xf numFmtId="0" fontId="0" fillId="10" borderId="1" xfId="0" applyNumberFormat="1" applyFont="1" applyFill="1" applyBorder="1" applyAlignment="1">
      <alignment horizontal="center"/>
    </xf>
    <xf numFmtId="0" fontId="0" fillId="10" borderId="0" xfId="0" applyNumberFormat="1" applyFont="1" applyFill="1" applyBorder="1" applyAlignment="1">
      <alignment horizontal="center"/>
    </xf>
    <xf numFmtId="0" fontId="6" fillId="0" borderId="0" xfId="0" applyNumberFormat="1" applyFont="1" applyBorder="1" applyAlignment="1">
      <alignment horizontal="left" vertical="center"/>
    </xf>
    <xf numFmtId="0" fontId="7" fillId="0" borderId="1" xfId="0" applyNumberFormat="1" applyFont="1" applyBorder="1" applyAlignment="1">
      <alignment horizontal="center" vertical="center" wrapText="1"/>
    </xf>
    <xf numFmtId="0" fontId="7" fillId="10" borderId="1" xfId="0" applyNumberFormat="1" applyFont="1" applyFill="1" applyBorder="1" applyAlignment="1">
      <alignment horizontal="center" vertical="center" wrapText="1"/>
    </xf>
    <xf numFmtId="0" fontId="3" fillId="0" borderId="7" xfId="0" applyNumberFormat="1" applyFont="1" applyFill="1" applyBorder="1" applyAlignment="1" applyProtection="1">
      <alignment horizontal="justify" vertical="center" wrapText="1"/>
      <protection locked="0"/>
    </xf>
    <xf numFmtId="0" fontId="3" fillId="0" borderId="4" xfId="0" applyNumberFormat="1" applyFont="1" applyFill="1" applyBorder="1" applyAlignment="1" applyProtection="1">
      <alignment horizontal="justify" vertical="center" wrapText="1"/>
      <protection locked="0"/>
    </xf>
    <xf numFmtId="0" fontId="3" fillId="0" borderId="8" xfId="0" applyNumberFormat="1" applyFont="1" applyFill="1" applyBorder="1" applyAlignment="1" applyProtection="1">
      <alignment horizontal="justify" vertical="center" wrapText="1"/>
      <protection locked="0"/>
    </xf>
    <xf numFmtId="0" fontId="7" fillId="0" borderId="1" xfId="0" applyNumberFormat="1" applyFont="1" applyBorder="1" applyAlignment="1">
      <alignment horizontal="center"/>
    </xf>
    <xf numFmtId="0" fontId="7" fillId="0" borderId="7" xfId="0" applyNumberFormat="1" applyFont="1" applyBorder="1" applyAlignment="1">
      <alignment horizontal="center"/>
    </xf>
    <xf numFmtId="0" fontId="17" fillId="0" borderId="1" xfId="0" applyNumberFormat="1" applyFont="1" applyBorder="1" applyAlignment="1">
      <alignment horizontal="center" vertical="center"/>
    </xf>
    <xf numFmtId="0" fontId="17" fillId="14" borderId="1" xfId="0" applyNumberFormat="1" applyFont="1" applyFill="1" applyBorder="1" applyAlignment="1">
      <alignment horizontal="center" vertical="center"/>
    </xf>
    <xf numFmtId="14" fontId="3" fillId="0" borderId="1" xfId="0" applyNumberFormat="1" applyFont="1" applyBorder="1" applyAlignment="1" applyProtection="1">
      <alignment horizontal="center" vertical="center" wrapText="1"/>
      <protection locked="0"/>
    </xf>
    <xf numFmtId="0" fontId="18" fillId="0" borderId="1" xfId="0" applyNumberFormat="1" applyFont="1" applyBorder="1" applyAlignment="1" applyProtection="1">
      <alignment horizontal="center" vertical="center" wrapText="1"/>
      <protection locked="0"/>
    </xf>
    <xf numFmtId="0" fontId="3" fillId="0" borderId="16" xfId="0" applyNumberFormat="1" applyFont="1" applyFill="1" applyBorder="1" applyAlignment="1" applyProtection="1">
      <alignment horizontal="justify" vertical="center" wrapText="1"/>
      <protection locked="0"/>
    </xf>
    <xf numFmtId="0" fontId="18" fillId="0" borderId="16"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horizontal="left" vertical="center" wrapText="1"/>
      <protection locked="0"/>
    </xf>
    <xf numFmtId="0" fontId="3" fillId="10" borderId="1" xfId="0" applyNumberFormat="1" applyFont="1" applyFill="1" applyBorder="1" applyAlignment="1" applyProtection="1">
      <alignment horizontal="justify" vertical="center" wrapText="1"/>
      <protection locked="0"/>
    </xf>
    <xf numFmtId="0" fontId="6" fillId="0" borderId="0" xfId="0" applyNumberFormat="1" applyFont="1" applyBorder="1" applyAlignment="1">
      <alignment wrapText="1"/>
    </xf>
    <xf numFmtId="0" fontId="3" fillId="0" borderId="0" xfId="0" applyFont="1"/>
    <xf numFmtId="0" fontId="6" fillId="0" borderId="33" xfId="0" applyNumberFormat="1" applyFont="1" applyBorder="1" applyAlignment="1" applyProtection="1">
      <alignment horizontal="justify" vertical="center" wrapText="1"/>
      <protection locked="0"/>
    </xf>
    <xf numFmtId="0" fontId="27" fillId="0" borderId="0" xfId="0" applyNumberFormat="1" applyFont="1" applyBorder="1" applyAlignment="1">
      <alignment horizontal="center"/>
    </xf>
    <xf numFmtId="0" fontId="6" fillId="0" borderId="38" xfId="0" applyNumberFormat="1" applyFont="1" applyBorder="1" applyAlignment="1"/>
    <xf numFmtId="0" fontId="6" fillId="0" borderId="35" xfId="0" applyNumberFormat="1" applyFont="1" applyBorder="1" applyAlignment="1"/>
    <xf numFmtId="0" fontId="6" fillId="0" borderId="35" xfId="0" applyNumberFormat="1" applyFont="1" applyBorder="1" applyAlignment="1">
      <alignment wrapText="1"/>
    </xf>
    <xf numFmtId="0" fontId="27" fillId="0" borderId="35" xfId="0" applyNumberFormat="1" applyFont="1" applyBorder="1" applyAlignment="1">
      <alignment horizontal="center"/>
    </xf>
    <xf numFmtId="0" fontId="6" fillId="0" borderId="35" xfId="0" applyNumberFormat="1" applyFont="1" applyBorder="1" applyAlignment="1">
      <alignment horizontal="justify" vertical="center"/>
    </xf>
    <xf numFmtId="0" fontId="6" fillId="0" borderId="39" xfId="0" applyNumberFormat="1" applyFont="1" applyBorder="1" applyAlignment="1"/>
    <xf numFmtId="0" fontId="13" fillId="7" borderId="33"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4" fillId="3" borderId="33" xfId="0" applyNumberFormat="1" applyFont="1" applyFill="1" applyBorder="1" applyAlignment="1">
      <alignment horizontal="center" vertical="center" wrapText="1"/>
    </xf>
    <xf numFmtId="0" fontId="4" fillId="4" borderId="33" xfId="0" applyNumberFormat="1" applyFont="1" applyFill="1" applyBorder="1" applyAlignment="1">
      <alignment horizontal="center" vertical="center" wrapText="1"/>
    </xf>
    <xf numFmtId="0" fontId="4" fillId="9" borderId="33" xfId="0" applyNumberFormat="1" applyFont="1" applyFill="1" applyBorder="1" applyAlignment="1">
      <alignment horizontal="center" vertical="center" wrapText="1"/>
    </xf>
    <xf numFmtId="0" fontId="26" fillId="0" borderId="0" xfId="2" applyFont="1" applyBorder="1" applyAlignment="1">
      <alignment horizontal="justify" vertical="center" wrapText="1"/>
    </xf>
    <xf numFmtId="0" fontId="26" fillId="0" borderId="0" xfId="2" applyFont="1" applyBorder="1" applyAlignment="1">
      <alignment horizontal="center" vertical="center" wrapText="1"/>
    </xf>
    <xf numFmtId="0" fontId="26" fillId="17" borderId="0" xfId="0" applyFont="1" applyFill="1" applyBorder="1" applyAlignment="1">
      <alignment horizontal="center" vertical="center" wrapText="1"/>
    </xf>
    <xf numFmtId="14" fontId="26" fillId="0" borderId="0" xfId="2" applyNumberFormat="1" applyFont="1" applyBorder="1" applyAlignment="1">
      <alignment horizontal="center" vertical="center" wrapText="1"/>
    </xf>
    <xf numFmtId="0" fontId="26" fillId="0" borderId="33" xfId="2" applyFont="1" applyBorder="1" applyAlignment="1">
      <alignment horizontal="justify" vertical="center" wrapText="1"/>
    </xf>
    <xf numFmtId="0" fontId="26" fillId="0" borderId="42" xfId="2" applyFont="1" applyBorder="1" applyAlignment="1">
      <alignment horizontal="justify" vertical="center" wrapText="1"/>
    </xf>
    <xf numFmtId="0" fontId="26" fillId="0" borderId="43" xfId="2" applyFont="1" applyBorder="1" applyAlignment="1">
      <alignment horizontal="justify" vertical="center" wrapText="1"/>
    </xf>
    <xf numFmtId="0" fontId="26" fillId="0" borderId="33" xfId="2" applyFont="1" applyBorder="1" applyAlignment="1">
      <alignment vertical="center" wrapText="1"/>
    </xf>
    <xf numFmtId="0" fontId="26" fillId="0" borderId="33" xfId="2" applyFont="1" applyBorder="1" applyAlignment="1" applyProtection="1">
      <alignment horizontal="justify" vertical="center" wrapText="1"/>
      <protection locked="0"/>
    </xf>
    <xf numFmtId="0" fontId="26" fillId="0" borderId="33" xfId="4" applyFont="1" applyBorder="1" applyProtection="1">
      <protection locked="0"/>
    </xf>
    <xf numFmtId="0" fontId="6" fillId="0" borderId="33" xfId="0" applyNumberFormat="1" applyFont="1" applyBorder="1" applyAlignment="1" applyProtection="1">
      <protection locked="0"/>
    </xf>
    <xf numFmtId="0" fontId="26" fillId="16" borderId="0" xfId="2" applyFont="1" applyFill="1" applyBorder="1" applyAlignment="1">
      <alignment horizontal="justify" vertical="center" wrapText="1"/>
    </xf>
    <xf numFmtId="9" fontId="31" fillId="0" borderId="0" xfId="1" applyFont="1" applyBorder="1" applyAlignment="1" applyProtection="1">
      <alignment horizontal="center" vertical="center" wrapText="1"/>
      <protection locked="0"/>
    </xf>
    <xf numFmtId="0" fontId="33" fillId="0" borderId="35" xfId="0" applyNumberFormat="1" applyFont="1" applyBorder="1" applyAlignment="1">
      <alignment horizontal="center"/>
    </xf>
    <xf numFmtId="0" fontId="32" fillId="0" borderId="33" xfId="2" applyFont="1" applyBorder="1" applyAlignment="1">
      <alignment horizontal="center" vertical="center" wrapText="1"/>
    </xf>
    <xf numFmtId="0" fontId="32" fillId="0" borderId="43" xfId="2" applyFont="1" applyBorder="1" applyAlignment="1">
      <alignment horizontal="center" vertical="center" wrapText="1"/>
    </xf>
    <xf numFmtId="0" fontId="32" fillId="0" borderId="0" xfId="2" applyFont="1" applyBorder="1" applyAlignment="1">
      <alignment horizontal="center" vertical="center" wrapText="1"/>
    </xf>
    <xf numFmtId="0" fontId="33" fillId="0" borderId="0" xfId="0" applyNumberFormat="1" applyFont="1" applyBorder="1" applyAlignment="1">
      <alignment horizontal="center"/>
    </xf>
    <xf numFmtId="0" fontId="6" fillId="0" borderId="0" xfId="0" applyNumberFormat="1" applyFont="1" applyBorder="1" applyAlignment="1">
      <alignment horizontal="left"/>
    </xf>
    <xf numFmtId="0" fontId="33" fillId="0" borderId="0" xfId="0" applyNumberFormat="1" applyFont="1" applyBorder="1" applyAlignment="1">
      <alignment horizontal="left"/>
    </xf>
    <xf numFmtId="0" fontId="37" fillId="0" borderId="33" xfId="2" applyFont="1" applyBorder="1" applyAlignment="1">
      <alignment horizontal="justify" vertical="center" wrapText="1"/>
    </xf>
    <xf numFmtId="0" fontId="37" fillId="0" borderId="33" xfId="2" applyFont="1" applyBorder="1" applyAlignment="1">
      <alignment vertical="center" wrapText="1"/>
    </xf>
    <xf numFmtId="0" fontId="37" fillId="0" borderId="33" xfId="2" applyFont="1" applyBorder="1" applyAlignment="1">
      <alignment horizontal="center" vertical="center" wrapText="1"/>
    </xf>
    <xf numFmtId="0" fontId="37" fillId="17" borderId="33" xfId="0" applyFont="1" applyFill="1" applyBorder="1" applyAlignment="1">
      <alignment horizontal="center" vertical="center" wrapText="1"/>
    </xf>
    <xf numFmtId="0" fontId="38" fillId="0" borderId="33" xfId="2" applyFont="1" applyBorder="1" applyAlignment="1">
      <alignment horizontal="center" vertical="center" wrapText="1"/>
    </xf>
    <xf numFmtId="14" fontId="37" fillId="0" borderId="33" xfId="2" applyNumberFormat="1" applyFont="1" applyBorder="1" applyAlignment="1">
      <alignment horizontal="center" vertical="center" wrapText="1"/>
    </xf>
    <xf numFmtId="0" fontId="37" fillId="0" borderId="33" xfId="2" applyFont="1" applyBorder="1" applyAlignment="1" applyProtection="1">
      <alignment horizontal="justify" vertical="center" wrapText="1"/>
      <protection locked="0"/>
    </xf>
    <xf numFmtId="9" fontId="40" fillId="0" borderId="33" xfId="2" applyNumberFormat="1" applyFont="1" applyBorder="1" applyAlignment="1" applyProtection="1">
      <alignment horizontal="center" vertical="center" wrapText="1"/>
      <protection locked="0"/>
    </xf>
    <xf numFmtId="0" fontId="37" fillId="17" borderId="33" xfId="4" applyFont="1" applyFill="1" applyBorder="1" applyAlignment="1">
      <alignment horizontal="center" vertical="center" wrapText="1"/>
    </xf>
    <xf numFmtId="0" fontId="37" fillId="16" borderId="33" xfId="2" applyFont="1" applyFill="1" applyBorder="1" applyAlignment="1">
      <alignment horizontal="justify" vertical="center" wrapText="1"/>
    </xf>
    <xf numFmtId="0" fontId="37" fillId="0" borderId="43" xfId="2" applyFont="1" applyBorder="1" applyAlignment="1">
      <alignment horizontal="justify" vertical="center" wrapText="1"/>
    </xf>
    <xf numFmtId="0" fontId="37" fillId="16" borderId="43" xfId="2" applyFont="1" applyFill="1" applyBorder="1" applyAlignment="1">
      <alignment horizontal="justify" vertical="center" wrapText="1"/>
    </xf>
    <xf numFmtId="0" fontId="37" fillId="0" borderId="43" xfId="2" applyFont="1" applyBorder="1" applyAlignment="1">
      <alignment horizontal="center" vertical="center" wrapText="1"/>
    </xf>
    <xf numFmtId="0" fontId="37" fillId="17" borderId="43" xfId="0" applyFont="1" applyFill="1" applyBorder="1" applyAlignment="1">
      <alignment horizontal="center" vertical="center" wrapText="1"/>
    </xf>
    <xf numFmtId="14" fontId="37" fillId="0" borderId="43" xfId="2" applyNumberFormat="1" applyFont="1" applyBorder="1" applyAlignment="1">
      <alignment horizontal="center" vertical="center" wrapText="1"/>
    </xf>
    <xf numFmtId="0" fontId="42" fillId="0" borderId="33" xfId="0" applyNumberFormat="1" applyFont="1" applyBorder="1" applyAlignment="1" applyProtection="1">
      <alignment horizontal="justify" vertical="center" wrapText="1"/>
      <protection locked="0"/>
    </xf>
    <xf numFmtId="0" fontId="37" fillId="0" borderId="33" xfId="0" applyNumberFormat="1" applyFont="1" applyBorder="1" applyAlignment="1">
      <alignment horizontal="justify" vertical="center" wrapText="1"/>
    </xf>
    <xf numFmtId="0" fontId="37" fillId="16" borderId="33" xfId="0" applyNumberFormat="1" applyFont="1" applyFill="1" applyBorder="1" applyAlignment="1">
      <alignment horizontal="justify" vertical="center" wrapText="1"/>
    </xf>
    <xf numFmtId="9" fontId="44" fillId="0" borderId="43" xfId="1" applyFont="1" applyBorder="1" applyAlignment="1" applyProtection="1">
      <alignment horizontal="center" vertical="center" wrapText="1"/>
      <protection locked="0"/>
    </xf>
    <xf numFmtId="0" fontId="39" fillId="0" borderId="33" xfId="2" applyFont="1" applyBorder="1" applyAlignment="1" applyProtection="1">
      <alignment horizontal="justify" vertical="center" wrapText="1"/>
      <protection locked="0"/>
    </xf>
    <xf numFmtId="0" fontId="6" fillId="18" borderId="0" xfId="0" applyNumberFormat="1" applyFont="1" applyFill="1" applyBorder="1" applyAlignment="1"/>
    <xf numFmtId="0" fontId="3" fillId="18" borderId="0" xfId="0" applyFont="1" applyFill="1"/>
    <xf numFmtId="0" fontId="6" fillId="19" borderId="0" xfId="0" applyNumberFormat="1" applyFont="1" applyFill="1" applyBorder="1" applyAlignment="1"/>
    <xf numFmtId="0" fontId="3" fillId="19" borderId="0" xfId="0" applyFont="1" applyFill="1"/>
    <xf numFmtId="0" fontId="26" fillId="0" borderId="43" xfId="2" applyFont="1" applyFill="1" applyBorder="1" applyAlignment="1">
      <alignment horizontal="justify" vertical="center" wrapText="1"/>
    </xf>
    <xf numFmtId="0" fontId="26" fillId="0" borderId="43" xfId="2" applyBorder="1" applyAlignment="1">
      <alignment horizontal="center" vertical="center" wrapText="1"/>
    </xf>
    <xf numFmtId="0" fontId="26" fillId="0" borderId="43" xfId="2" applyBorder="1" applyAlignment="1">
      <alignment horizontal="center" vertical="center"/>
    </xf>
    <xf numFmtId="0" fontId="26" fillId="0" borderId="43" xfId="2" applyBorder="1" applyAlignment="1">
      <alignment horizontal="justify" vertical="center" wrapText="1"/>
    </xf>
    <xf numFmtId="14" fontId="26" fillId="0" borderId="43" xfId="2" applyNumberFormat="1" applyBorder="1" applyAlignment="1">
      <alignment horizontal="center" vertical="center"/>
    </xf>
    <xf numFmtId="14" fontId="26" fillId="0" borderId="43" xfId="2" applyNumberFormat="1" applyBorder="1" applyAlignment="1">
      <alignment horizontal="justify" vertical="center"/>
    </xf>
    <xf numFmtId="0" fontId="26" fillId="0" borderId="43" xfId="2" applyBorder="1"/>
    <xf numFmtId="0" fontId="26" fillId="0" borderId="0" xfId="2"/>
    <xf numFmtId="0" fontId="26" fillId="0" borderId="43" xfId="2" applyFill="1" applyBorder="1" applyAlignment="1">
      <alignment horizontal="center" vertical="center" wrapText="1"/>
    </xf>
    <xf numFmtId="0" fontId="26" fillId="0" borderId="43" xfId="2" applyFill="1" applyBorder="1" applyAlignment="1">
      <alignment horizontal="center" vertical="center"/>
    </xf>
    <xf numFmtId="0" fontId="26" fillId="0" borderId="43" xfId="2" applyFill="1" applyBorder="1" applyAlignment="1">
      <alignment horizontal="justify" vertical="center" wrapText="1"/>
    </xf>
    <xf numFmtId="14" fontId="26" fillId="0" borderId="43" xfId="2" applyNumberFormat="1" applyFill="1" applyBorder="1" applyAlignment="1">
      <alignment horizontal="center" vertical="center"/>
    </xf>
    <xf numFmtId="14" fontId="26" fillId="0" borderId="43" xfId="2" applyNumberFormat="1" applyFill="1" applyBorder="1" applyAlignment="1">
      <alignment horizontal="justify" vertical="center"/>
    </xf>
    <xf numFmtId="0" fontId="26" fillId="0" borderId="43" xfId="2" applyFill="1" applyBorder="1"/>
    <xf numFmtId="0" fontId="26" fillId="0" borderId="0" xfId="2" applyFill="1"/>
    <xf numFmtId="0" fontId="39" fillId="0" borderId="43" xfId="2" applyFont="1" applyBorder="1" applyAlignment="1">
      <alignment horizontal="justify" vertical="center" wrapText="1"/>
    </xf>
    <xf numFmtId="0" fontId="6" fillId="16" borderId="0" xfId="0" applyNumberFormat="1" applyFont="1" applyFill="1" applyBorder="1" applyAlignment="1"/>
    <xf numFmtId="0" fontId="3" fillId="16" borderId="0" xfId="0" applyFont="1" applyFill="1"/>
    <xf numFmtId="0" fontId="40" fillId="16" borderId="40" xfId="0" applyNumberFormat="1" applyFont="1" applyFill="1" applyBorder="1" applyAlignment="1" applyProtection="1">
      <alignment horizontal="center" vertical="center" wrapText="1"/>
      <protection locked="0"/>
    </xf>
    <xf numFmtId="0" fontId="6" fillId="16" borderId="40" xfId="0" applyNumberFormat="1" applyFont="1" applyFill="1" applyBorder="1" applyAlignment="1" applyProtection="1">
      <protection locked="0"/>
    </xf>
    <xf numFmtId="0" fontId="42" fillId="16" borderId="33" xfId="0" applyNumberFormat="1" applyFont="1" applyFill="1" applyBorder="1" applyAlignment="1" applyProtection="1">
      <alignment horizontal="justify" vertical="center" wrapText="1"/>
      <protection locked="0"/>
    </xf>
    <xf numFmtId="0" fontId="6" fillId="16" borderId="33" xfId="0" applyNumberFormat="1" applyFont="1" applyFill="1" applyBorder="1" applyAlignment="1" applyProtection="1">
      <protection locked="0"/>
    </xf>
    <xf numFmtId="0" fontId="6" fillId="16" borderId="33" xfId="0" applyNumberFormat="1" applyFont="1" applyFill="1" applyBorder="1" applyAlignment="1" applyProtection="1">
      <alignment horizontal="justify" vertical="top" wrapText="1"/>
      <protection locked="0"/>
    </xf>
    <xf numFmtId="0" fontId="6" fillId="16" borderId="33" xfId="0" applyNumberFormat="1" applyFont="1" applyFill="1" applyBorder="1" applyAlignment="1"/>
    <xf numFmtId="0" fontId="37" fillId="16" borderId="33" xfId="0" applyNumberFormat="1" applyFont="1" applyFill="1" applyBorder="1" applyAlignment="1" applyProtection="1">
      <alignment horizontal="justify" vertical="center" wrapText="1"/>
      <protection locked="0"/>
    </xf>
    <xf numFmtId="0" fontId="40" fillId="0" borderId="33" xfId="2" applyFont="1" applyBorder="1" applyAlignment="1" applyProtection="1">
      <alignment horizontal="center" vertical="center" wrapText="1"/>
      <protection locked="0"/>
    </xf>
    <xf numFmtId="9" fontId="40" fillId="0" borderId="33" xfId="2" applyNumberFormat="1" applyFont="1" applyBorder="1" applyAlignment="1">
      <alignment horizontal="center" vertical="center" wrapText="1"/>
    </xf>
    <xf numFmtId="9" fontId="40" fillId="0" borderId="43" xfId="2" applyNumberFormat="1" applyFont="1" applyBorder="1" applyAlignment="1">
      <alignment horizontal="center" vertical="center" wrapText="1"/>
    </xf>
    <xf numFmtId="0" fontId="26" fillId="0" borderId="43" xfId="2" applyFill="1" applyBorder="1" applyAlignment="1">
      <alignment horizontal="center"/>
    </xf>
    <xf numFmtId="0" fontId="26" fillId="0" borderId="43" xfId="2" applyBorder="1" applyAlignment="1">
      <alignment horizontal="center"/>
    </xf>
    <xf numFmtId="0" fontId="26" fillId="16" borderId="33" xfId="2" applyFont="1" applyFill="1" applyBorder="1" applyAlignment="1">
      <alignment horizontal="justify" vertical="center" wrapText="1"/>
    </xf>
    <xf numFmtId="0" fontId="32" fillId="16" borderId="33" xfId="2" applyFont="1" applyFill="1" applyBorder="1" applyAlignment="1">
      <alignment horizontal="center" vertical="center" wrapText="1"/>
    </xf>
    <xf numFmtId="0" fontId="37" fillId="16" borderId="33" xfId="2" applyFont="1" applyFill="1" applyBorder="1" applyAlignment="1">
      <alignment horizontal="center" vertical="center" wrapText="1"/>
    </xf>
    <xf numFmtId="0" fontId="37" fillId="16" borderId="33" xfId="0" applyFont="1" applyFill="1" applyBorder="1" applyAlignment="1">
      <alignment horizontal="center" vertical="center" wrapText="1"/>
    </xf>
    <xf numFmtId="14" fontId="37" fillId="16" borderId="33" xfId="2" applyNumberFormat="1" applyFont="1" applyFill="1" applyBorder="1" applyAlignment="1">
      <alignment horizontal="center" vertical="center" wrapText="1"/>
    </xf>
    <xf numFmtId="0" fontId="39" fillId="16" borderId="33" xfId="2" applyFont="1" applyFill="1" applyBorder="1" applyAlignment="1">
      <alignment horizontal="justify" vertical="center" wrapText="1"/>
    </xf>
    <xf numFmtId="9" fontId="44" fillId="16" borderId="33" xfId="2" applyNumberFormat="1" applyFont="1" applyFill="1" applyBorder="1" applyAlignment="1" applyProtection="1">
      <alignment horizontal="center" vertical="center" wrapText="1"/>
      <protection locked="0"/>
    </xf>
    <xf numFmtId="0" fontId="26" fillId="20" borderId="43" xfId="2" applyFont="1" applyFill="1" applyBorder="1" applyAlignment="1">
      <alignment horizontal="justify" vertical="center" wrapText="1"/>
    </xf>
    <xf numFmtId="0" fontId="26" fillId="20" borderId="43" xfId="2" applyFill="1" applyBorder="1" applyAlignment="1">
      <alignment horizontal="left" vertical="center" wrapText="1"/>
    </xf>
    <xf numFmtId="0" fontId="26" fillId="20" borderId="43" xfId="2" applyFill="1" applyBorder="1" applyAlignment="1">
      <alignment horizontal="center" vertical="center" wrapText="1"/>
    </xf>
    <xf numFmtId="0" fontId="26" fillId="16" borderId="0" xfId="2" applyFill="1"/>
    <xf numFmtId="10" fontId="44" fillId="0" borderId="43" xfId="1" applyNumberFormat="1" applyFont="1" applyBorder="1" applyAlignment="1" applyProtection="1">
      <alignment horizontal="center" vertical="center" wrapText="1"/>
      <protection locked="0"/>
    </xf>
    <xf numFmtId="0" fontId="32" fillId="0" borderId="42" xfId="2" applyFont="1" applyFill="1" applyBorder="1" applyAlignment="1">
      <alignment horizontal="center" vertical="center" wrapText="1"/>
    </xf>
    <xf numFmtId="0" fontId="37" fillId="0" borderId="42" xfId="2" applyFont="1" applyFill="1" applyBorder="1" applyAlignment="1">
      <alignment horizontal="justify" vertical="center" wrapText="1"/>
    </xf>
    <xf numFmtId="0" fontId="37" fillId="0" borderId="42" xfId="2" applyFont="1" applyFill="1" applyBorder="1" applyAlignment="1">
      <alignment horizontal="center" vertical="center" wrapText="1"/>
    </xf>
    <xf numFmtId="0" fontId="37" fillId="0" borderId="42" xfId="4" applyFont="1" applyFill="1" applyBorder="1" applyAlignment="1">
      <alignment horizontal="center" vertical="center" wrapText="1"/>
    </xf>
    <xf numFmtId="0" fontId="37" fillId="0" borderId="42" xfId="2" applyFont="1" applyFill="1" applyBorder="1" applyAlignment="1">
      <alignment vertical="center" wrapText="1"/>
    </xf>
    <xf numFmtId="0" fontId="38" fillId="0" borderId="42" xfId="2" applyFont="1" applyFill="1" applyBorder="1" applyAlignment="1">
      <alignment horizontal="center" vertical="center" wrapText="1"/>
    </xf>
    <xf numFmtId="14" fontId="37" fillId="0" borderId="42" xfId="2" applyNumberFormat="1" applyFont="1" applyFill="1" applyBorder="1" applyAlignment="1">
      <alignment horizontal="center" vertical="center" wrapText="1"/>
    </xf>
    <xf numFmtId="0" fontId="37" fillId="0" borderId="42" xfId="4" applyFont="1" applyFill="1" applyBorder="1" applyAlignment="1" applyProtection="1">
      <alignment horizontal="justify" vertical="center" wrapText="1"/>
      <protection locked="0"/>
    </xf>
    <xf numFmtId="0" fontId="44" fillId="0" borderId="42" xfId="2" applyFont="1" applyFill="1" applyBorder="1" applyAlignment="1" applyProtection="1">
      <alignment horizontal="center" vertical="center" wrapText="1"/>
      <protection locked="0"/>
    </xf>
    <xf numFmtId="0" fontId="32" fillId="0" borderId="43" xfId="2" applyFont="1" applyFill="1" applyBorder="1" applyAlignment="1">
      <alignment horizontal="center" vertical="center" wrapText="1"/>
    </xf>
    <xf numFmtId="0" fontId="37" fillId="0" borderId="43" xfId="2" applyFont="1" applyFill="1" applyBorder="1" applyAlignment="1">
      <alignment horizontal="justify" vertical="center" wrapText="1"/>
    </xf>
    <xf numFmtId="0" fontId="37" fillId="0" borderId="43" xfId="2" applyFont="1" applyFill="1" applyBorder="1" applyAlignment="1">
      <alignment horizontal="center" vertical="center" wrapText="1"/>
    </xf>
    <xf numFmtId="0" fontId="37" fillId="0" borderId="43" xfId="0" applyFont="1" applyFill="1" applyBorder="1" applyAlignment="1">
      <alignment horizontal="center" vertical="center" wrapText="1"/>
    </xf>
    <xf numFmtId="14" fontId="37" fillId="0" borderId="43" xfId="2" applyNumberFormat="1" applyFont="1" applyFill="1" applyBorder="1" applyAlignment="1">
      <alignment horizontal="center" vertical="center" wrapText="1"/>
    </xf>
    <xf numFmtId="9" fontId="40" fillId="0" borderId="43" xfId="2" applyNumberFormat="1" applyFont="1" applyFill="1" applyBorder="1" applyAlignment="1">
      <alignment horizontal="center" vertical="center" wrapText="1"/>
    </xf>
    <xf numFmtId="0" fontId="30" fillId="0" borderId="43" xfId="2" applyFont="1" applyFill="1" applyBorder="1" applyAlignment="1">
      <alignment horizontal="center" vertical="center" wrapText="1"/>
    </xf>
    <xf numFmtId="0" fontId="6" fillId="0" borderId="0" xfId="0" applyNumberFormat="1" applyFont="1" applyFill="1" applyBorder="1" applyAlignment="1"/>
    <xf numFmtId="0" fontId="30" fillId="0" borderId="33" xfId="4" applyFont="1" applyFill="1" applyBorder="1" applyAlignment="1" applyProtection="1">
      <alignment horizontal="center" vertical="center"/>
      <protection locked="0"/>
    </xf>
    <xf numFmtId="0" fontId="30" fillId="0" borderId="33" xfId="2" applyFont="1" applyFill="1" applyBorder="1" applyAlignment="1">
      <alignment horizontal="center" vertical="center" wrapText="1"/>
    </xf>
    <xf numFmtId="0" fontId="13" fillId="0" borderId="40" xfId="0" applyNumberFormat="1" applyFont="1" applyFill="1" applyBorder="1" applyAlignment="1" applyProtection="1">
      <alignment horizontal="center" vertical="center"/>
      <protection locked="0"/>
    </xf>
    <xf numFmtId="0" fontId="13" fillId="0" borderId="33" xfId="0" applyNumberFormat="1" applyFont="1" applyFill="1" applyBorder="1" applyAlignment="1" applyProtection="1">
      <alignment horizontal="center" vertical="center"/>
      <protection locked="0"/>
    </xf>
    <xf numFmtId="0" fontId="26" fillId="0" borderId="0" xfId="2" applyFont="1" applyFill="1" applyBorder="1" applyAlignment="1">
      <alignment horizontal="center" vertical="center" wrapText="1"/>
    </xf>
    <xf numFmtId="0" fontId="37" fillId="16" borderId="43" xfId="2" applyNumberFormat="1" applyFont="1" applyFill="1" applyBorder="1" applyAlignment="1">
      <alignment horizontal="justify" vertical="center" wrapText="1"/>
    </xf>
    <xf numFmtId="0" fontId="26" fillId="16" borderId="43" xfId="2" applyFont="1" applyFill="1" applyBorder="1" applyAlignment="1">
      <alignment horizontal="justify" vertical="center" wrapText="1"/>
    </xf>
    <xf numFmtId="0" fontId="45" fillId="0" borderId="43" xfId="2" applyFont="1" applyBorder="1" applyAlignment="1">
      <alignment horizontal="justify" vertical="center" wrapText="1"/>
    </xf>
    <xf numFmtId="9" fontId="47" fillId="0" borderId="43" xfId="1" applyFont="1" applyBorder="1" applyAlignment="1">
      <alignment horizontal="center" vertical="center"/>
    </xf>
    <xf numFmtId="9" fontId="47" fillId="0" borderId="43" xfId="1" applyFont="1" applyBorder="1" applyAlignment="1" applyProtection="1">
      <alignment horizontal="center" vertical="center" wrapText="1"/>
      <protection locked="0"/>
    </xf>
    <xf numFmtId="0" fontId="48" fillId="0" borderId="43" xfId="2" applyFont="1" applyBorder="1" applyAlignment="1">
      <alignment horizontal="justify" vertical="center" wrapText="1"/>
    </xf>
    <xf numFmtId="9" fontId="47" fillId="0" borderId="43" xfId="2" applyNumberFormat="1" applyFont="1" applyBorder="1" applyAlignment="1">
      <alignment horizontal="center" vertical="center" wrapText="1"/>
    </xf>
    <xf numFmtId="9" fontId="37" fillId="0" borderId="43" xfId="2" applyNumberFormat="1" applyFont="1" applyBorder="1" applyAlignment="1">
      <alignment horizontal="center" vertical="center" wrapText="1"/>
    </xf>
    <xf numFmtId="0" fontId="41" fillId="0" borderId="43" xfId="2" applyFont="1" applyBorder="1" applyAlignment="1">
      <alignment horizontal="justify" vertical="center" wrapText="1"/>
    </xf>
    <xf numFmtId="9" fontId="49" fillId="0" borderId="43" xfId="1" applyFont="1" applyBorder="1" applyAlignment="1" applyProtection="1">
      <alignment horizontal="center" vertical="center" wrapText="1"/>
      <protection locked="0"/>
    </xf>
    <xf numFmtId="0" fontId="37" fillId="0" borderId="43" xfId="2" applyFont="1" applyBorder="1" applyAlignment="1">
      <alignment horizontal="center" vertical="center"/>
    </xf>
    <xf numFmtId="0" fontId="37" fillId="16" borderId="43" xfId="2" applyFont="1" applyFill="1" applyBorder="1" applyAlignment="1">
      <alignment horizontal="center" vertical="center"/>
    </xf>
    <xf numFmtId="14" fontId="37" fillId="0" borderId="43" xfId="2" applyNumberFormat="1" applyFont="1" applyBorder="1" applyAlignment="1">
      <alignment horizontal="center" vertical="center"/>
    </xf>
    <xf numFmtId="14" fontId="37" fillId="0" borderId="43" xfId="2" applyNumberFormat="1" applyFont="1" applyBorder="1" applyAlignment="1">
      <alignment horizontal="justify" vertical="center"/>
    </xf>
    <xf numFmtId="14" fontId="37" fillId="0" borderId="43" xfId="2" applyNumberFormat="1" applyFont="1" applyBorder="1" applyAlignment="1">
      <alignment horizontal="justify" vertical="center" wrapText="1"/>
    </xf>
    <xf numFmtId="0" fontId="37" fillId="16" borderId="33" xfId="2" applyFont="1" applyFill="1" applyBorder="1" applyAlignment="1">
      <alignment vertical="center" wrapText="1"/>
    </xf>
    <xf numFmtId="0" fontId="39" fillId="0" borderId="42" xfId="2" applyFont="1" applyFill="1" applyBorder="1" applyAlignment="1">
      <alignment horizontal="justify" vertical="center" wrapText="1"/>
    </xf>
    <xf numFmtId="0" fontId="39" fillId="0" borderId="42" xfId="4" applyFont="1" applyFill="1" applyBorder="1" applyAlignment="1" applyProtection="1">
      <alignment horizontal="justify" vertical="center" wrapText="1"/>
      <protection locked="0"/>
    </xf>
    <xf numFmtId="0" fontId="30" fillId="0" borderId="42" xfId="2" applyFont="1" applyFill="1" applyBorder="1" applyAlignment="1">
      <alignment horizontal="center" vertical="center" wrapText="1"/>
    </xf>
    <xf numFmtId="0" fontId="37" fillId="0" borderId="46" xfId="0" applyNumberFormat="1" applyFont="1" applyBorder="1" applyAlignment="1" applyProtection="1">
      <alignment horizontal="justify" vertical="center" wrapText="1"/>
      <protection locked="0"/>
    </xf>
    <xf numFmtId="0" fontId="30" fillId="0" borderId="46" xfId="0" applyNumberFormat="1" applyFont="1" applyBorder="1" applyAlignment="1" applyProtection="1">
      <alignment horizontal="center" vertical="center"/>
      <protection locked="0"/>
    </xf>
    <xf numFmtId="0" fontId="43" fillId="16" borderId="33" xfId="0" applyNumberFormat="1" applyFont="1" applyFill="1" applyBorder="1" applyAlignment="1" applyProtection="1">
      <alignment horizontal="justify" vertical="center" wrapText="1"/>
      <protection locked="0"/>
    </xf>
    <xf numFmtId="0" fontId="43" fillId="0" borderId="33" xfId="0" applyNumberFormat="1" applyFont="1" applyBorder="1" applyAlignment="1" applyProtection="1">
      <alignment horizontal="justify" vertical="center" wrapText="1"/>
      <protection locked="0"/>
    </xf>
    <xf numFmtId="0" fontId="43" fillId="15" borderId="33" xfId="0" applyNumberFormat="1" applyFont="1" applyFill="1" applyBorder="1" applyAlignment="1" applyProtection="1">
      <alignment horizontal="justify" vertical="center" wrapText="1"/>
      <protection locked="0"/>
    </xf>
    <xf numFmtId="0" fontId="30" fillId="0" borderId="43" xfId="2" applyFont="1" applyFill="1" applyBorder="1"/>
    <xf numFmtId="0" fontId="30" fillId="0" borderId="43" xfId="2" applyFont="1" applyBorder="1" applyAlignment="1">
      <alignment horizontal="center" vertical="center" wrapText="1"/>
    </xf>
    <xf numFmtId="0" fontId="39" fillId="0" borderId="43" xfId="2" applyFont="1" applyFill="1" applyBorder="1" applyAlignment="1">
      <alignment horizontal="justify" vertical="center" wrapText="1"/>
    </xf>
    <xf numFmtId="0" fontId="43" fillId="16" borderId="0" xfId="0" applyNumberFormat="1" applyFont="1" applyFill="1" applyBorder="1" applyAlignment="1"/>
    <xf numFmtId="0" fontId="51" fillId="16" borderId="0" xfId="0" applyNumberFormat="1" applyFont="1" applyFill="1" applyBorder="1" applyAlignment="1"/>
    <xf numFmtId="0" fontId="52" fillId="16" borderId="33" xfId="2" applyFont="1" applyFill="1" applyBorder="1" applyAlignment="1">
      <alignment horizontal="justify" vertical="center" wrapText="1"/>
    </xf>
    <xf numFmtId="9" fontId="53" fillId="0" borderId="43" xfId="1" applyNumberFormat="1" applyFont="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26" fillId="0" borderId="42" xfId="2" applyFont="1" applyFill="1" applyBorder="1" applyAlignment="1">
      <alignment horizontal="left" vertical="center" wrapText="1"/>
    </xf>
    <xf numFmtId="0" fontId="39" fillId="0" borderId="0" xfId="0" applyNumberFormat="1" applyFont="1" applyBorder="1" applyAlignment="1">
      <alignment horizontal="center" wrapText="1"/>
    </xf>
    <xf numFmtId="0" fontId="9" fillId="0" borderId="0" xfId="0" applyNumberFormat="1" applyFont="1" applyBorder="1" applyAlignment="1">
      <alignment horizontal="center" vertical="center"/>
    </xf>
    <xf numFmtId="0" fontId="13" fillId="0" borderId="18" xfId="0" applyNumberFormat="1" applyFont="1" applyBorder="1" applyAlignment="1">
      <alignment horizontal="justify" vertical="center" wrapText="1"/>
    </xf>
    <xf numFmtId="0" fontId="13" fillId="0" borderId="19" xfId="0" applyNumberFormat="1" applyFont="1" applyBorder="1" applyAlignment="1">
      <alignment horizontal="justify" vertical="center" wrapText="1"/>
    </xf>
    <xf numFmtId="0" fontId="13" fillId="0" borderId="20" xfId="0" applyNumberFormat="1" applyFont="1" applyBorder="1" applyAlignment="1">
      <alignment horizontal="justify" vertical="center" wrapText="1"/>
    </xf>
    <xf numFmtId="0" fontId="9" fillId="0" borderId="18" xfId="0" applyNumberFormat="1" applyFont="1" applyBorder="1" applyAlignment="1">
      <alignment horizontal="center" vertical="center" wrapText="1"/>
    </xf>
    <xf numFmtId="0" fontId="9" fillId="0" borderId="20" xfId="0" applyNumberFormat="1" applyFont="1" applyBorder="1" applyAlignment="1">
      <alignment horizontal="center" vertical="center" wrapText="1"/>
    </xf>
    <xf numFmtId="0" fontId="9" fillId="0" borderId="19" xfId="0" applyNumberFormat="1" applyFont="1" applyBorder="1" applyAlignment="1">
      <alignment horizontal="center" vertical="center" wrapText="1"/>
    </xf>
    <xf numFmtId="0" fontId="4" fillId="7" borderId="1" xfId="0" applyNumberFormat="1" applyFont="1" applyFill="1" applyBorder="1" applyAlignment="1">
      <alignment horizontal="center" vertical="center" wrapText="1"/>
    </xf>
    <xf numFmtId="0" fontId="4" fillId="7" borderId="18" xfId="0" applyNumberFormat="1" applyFont="1" applyFill="1" applyBorder="1" applyAlignment="1">
      <alignment horizontal="center"/>
    </xf>
    <xf numFmtId="0" fontId="4" fillId="7" borderId="19" xfId="0" applyNumberFormat="1" applyFont="1" applyFill="1" applyBorder="1" applyAlignment="1">
      <alignment horizontal="center"/>
    </xf>
    <xf numFmtId="0" fontId="7" fillId="0" borderId="1" xfId="0" applyNumberFormat="1" applyFont="1" applyBorder="1" applyAlignment="1">
      <alignment horizontal="center" vertical="top" wrapText="1"/>
    </xf>
    <xf numFmtId="0" fontId="4" fillId="0" borderId="1" xfId="0" applyNumberFormat="1" applyFont="1" applyBorder="1" applyAlignment="1" applyProtection="1">
      <alignment horizontal="center" vertical="center" wrapText="1"/>
      <protection locked="0"/>
    </xf>
    <xf numFmtId="0" fontId="4" fillId="8" borderId="1" xfId="0" applyNumberFormat="1" applyFont="1" applyFill="1" applyBorder="1" applyAlignment="1">
      <alignment horizontal="center" vertical="center" wrapText="1"/>
    </xf>
    <xf numFmtId="0" fontId="7" fillId="8" borderId="1" xfId="0" applyNumberFormat="1" applyFont="1" applyFill="1" applyBorder="1" applyAlignment="1" applyProtection="1">
      <alignment horizontal="left" vertical="center" wrapText="1"/>
      <protection locked="0"/>
    </xf>
    <xf numFmtId="0" fontId="7" fillId="8" borderId="1" xfId="0" applyNumberFormat="1" applyFont="1" applyFill="1" applyBorder="1" applyAlignment="1" applyProtection="1">
      <alignment horizontal="justify" vertical="center" wrapText="1"/>
      <protection locked="0"/>
    </xf>
    <xf numFmtId="0" fontId="19" fillId="6" borderId="1" xfId="0" applyNumberFormat="1" applyFont="1" applyFill="1" applyBorder="1" applyAlignment="1">
      <alignment horizontal="center" vertical="center" wrapText="1"/>
    </xf>
    <xf numFmtId="0" fontId="13" fillId="0" borderId="1" xfId="0" applyNumberFormat="1" applyFont="1" applyBorder="1" applyAlignment="1">
      <alignment horizontal="justify" vertical="center" wrapText="1"/>
    </xf>
    <xf numFmtId="0" fontId="13" fillId="7" borderId="17" xfId="0" applyNumberFormat="1" applyFont="1" applyFill="1" applyBorder="1" applyAlignment="1">
      <alignment horizontal="center" vertical="center" wrapText="1"/>
    </xf>
    <xf numFmtId="0" fontId="13" fillId="7" borderId="21" xfId="0" applyNumberFormat="1" applyFont="1" applyFill="1" applyBorder="1" applyAlignment="1">
      <alignment horizontal="center" vertical="center" wrapText="1"/>
    </xf>
    <xf numFmtId="0" fontId="13" fillId="7" borderId="16" xfId="0" applyNumberFormat="1" applyFont="1" applyFill="1" applyBorder="1" applyAlignment="1">
      <alignment horizontal="center" vertical="center" wrapText="1"/>
    </xf>
    <xf numFmtId="0" fontId="13" fillId="7" borderId="22" xfId="0" applyNumberFormat="1" applyFont="1" applyFill="1" applyBorder="1" applyAlignment="1">
      <alignment horizontal="center" vertical="center" wrapText="1"/>
    </xf>
    <xf numFmtId="0" fontId="13" fillId="7" borderId="24" xfId="0" applyNumberFormat="1" applyFont="1" applyFill="1" applyBorder="1" applyAlignment="1">
      <alignment horizontal="center" vertical="center" wrapText="1"/>
    </xf>
    <xf numFmtId="0" fontId="13" fillId="7" borderId="25" xfId="0" applyNumberFormat="1" applyFont="1" applyFill="1" applyBorder="1" applyAlignment="1">
      <alignment horizontal="center" vertical="center" wrapText="1"/>
    </xf>
    <xf numFmtId="0" fontId="13" fillId="7" borderId="26" xfId="0" applyNumberFormat="1" applyFont="1" applyFill="1" applyBorder="1" applyAlignment="1">
      <alignment horizontal="center" vertical="center" wrapText="1"/>
    </xf>
    <xf numFmtId="0" fontId="13" fillId="7" borderId="27" xfId="0" applyNumberFormat="1" applyFont="1" applyFill="1" applyBorder="1" applyAlignment="1">
      <alignment horizontal="center" vertical="center" wrapText="1"/>
    </xf>
    <xf numFmtId="0" fontId="13" fillId="7" borderId="28" xfId="0" applyNumberFormat="1" applyFont="1" applyFill="1" applyBorder="1" applyAlignment="1">
      <alignment horizontal="center" vertical="center" wrapText="1"/>
    </xf>
    <xf numFmtId="0" fontId="13" fillId="13" borderId="1" xfId="0" applyNumberFormat="1" applyFont="1" applyFill="1" applyBorder="1" applyAlignment="1">
      <alignment horizontal="center" vertical="center" wrapText="1"/>
    </xf>
    <xf numFmtId="0" fontId="10" fillId="13" borderId="2" xfId="0" applyNumberFormat="1" applyFont="1" applyFill="1" applyBorder="1" applyAlignment="1">
      <alignment horizontal="justify" vertical="center" wrapText="1"/>
    </xf>
    <xf numFmtId="0" fontId="10" fillId="13" borderId="9" xfId="0" applyNumberFormat="1" applyFont="1" applyFill="1" applyBorder="1" applyAlignment="1">
      <alignment horizontal="justify" vertical="center" wrapText="1"/>
    </xf>
    <xf numFmtId="0" fontId="5" fillId="11" borderId="13" xfId="0" applyNumberFormat="1" applyFont="1" applyFill="1" applyBorder="1" applyAlignment="1">
      <alignment horizontal="center"/>
    </xf>
    <xf numFmtId="0" fontId="21" fillId="13" borderId="1" xfId="0" applyNumberFormat="1" applyFont="1" applyFill="1" applyBorder="1" applyAlignment="1">
      <alignment horizontal="center" vertical="center" wrapText="1"/>
    </xf>
    <xf numFmtId="0" fontId="13" fillId="11" borderId="1" xfId="0" applyNumberFormat="1" applyFont="1" applyFill="1" applyBorder="1" applyAlignment="1">
      <alignment horizontal="center" vertical="center" wrapText="1"/>
    </xf>
    <xf numFmtId="0" fontId="13" fillId="11" borderId="1" xfId="0" applyNumberFormat="1" applyFont="1" applyFill="1" applyBorder="1" applyAlignment="1">
      <alignment horizontal="center" vertical="center"/>
    </xf>
    <xf numFmtId="0" fontId="3" fillId="0" borderId="1" xfId="0" applyNumberFormat="1" applyFont="1" applyBorder="1" applyAlignment="1">
      <alignment horizontal="left" vertical="center" wrapText="1"/>
    </xf>
    <xf numFmtId="0" fontId="4" fillId="8" borderId="22" xfId="0" applyNumberFormat="1" applyFont="1" applyFill="1" applyBorder="1" applyAlignment="1">
      <alignment horizontal="left" vertical="center" wrapText="1"/>
    </xf>
    <xf numFmtId="0" fontId="4" fillId="8" borderId="23" xfId="0" applyNumberFormat="1" applyFont="1" applyFill="1" applyBorder="1" applyAlignment="1">
      <alignment horizontal="left" vertical="center" wrapText="1"/>
    </xf>
    <xf numFmtId="0" fontId="21" fillId="11" borderId="1" xfId="0" applyNumberFormat="1" applyFont="1" applyFill="1" applyBorder="1" applyAlignment="1">
      <alignment horizontal="center" vertical="center" wrapText="1"/>
    </xf>
    <xf numFmtId="0" fontId="13" fillId="7" borderId="1" xfId="0" applyNumberFormat="1" applyFont="1" applyFill="1" applyBorder="1" applyAlignment="1">
      <alignment horizontal="center" vertical="center" wrapText="1"/>
    </xf>
    <xf numFmtId="0" fontId="20" fillId="0" borderId="1" xfId="0" applyNumberFormat="1" applyFont="1" applyBorder="1" applyAlignment="1">
      <alignment horizontal="center" vertical="center" wrapText="1"/>
    </xf>
    <xf numFmtId="0" fontId="20" fillId="0" borderId="1" xfId="0" applyNumberFormat="1" applyFont="1" applyBorder="1" applyAlignment="1" applyProtection="1">
      <alignment horizontal="center" vertical="center" wrapText="1"/>
      <protection locked="0"/>
    </xf>
    <xf numFmtId="14" fontId="42" fillId="0" borderId="33" xfId="0" applyNumberFormat="1" applyFont="1" applyBorder="1" applyAlignment="1">
      <alignment horizontal="center" vertical="center" wrapText="1"/>
    </xf>
    <xf numFmtId="0" fontId="42" fillId="0" borderId="33" xfId="0" applyNumberFormat="1" applyFont="1" applyBorder="1" applyAlignment="1">
      <alignment horizontal="center" vertical="center" wrapText="1"/>
    </xf>
    <xf numFmtId="0" fontId="42" fillId="0" borderId="37" xfId="0" applyNumberFormat="1" applyFont="1" applyBorder="1" applyAlignment="1">
      <alignment horizontal="center" vertical="center" wrapText="1"/>
    </xf>
    <xf numFmtId="0" fontId="6" fillId="0" borderId="29"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33" fillId="0" borderId="16" xfId="0" applyNumberFormat="1" applyFont="1" applyBorder="1" applyAlignment="1">
      <alignment horizontal="center" vertical="center" wrapText="1"/>
    </xf>
    <xf numFmtId="0" fontId="33" fillId="0" borderId="1" xfId="0" applyNumberFormat="1" applyFont="1" applyBorder="1" applyAlignment="1">
      <alignment horizontal="center" vertical="center" wrapText="1"/>
    </xf>
    <xf numFmtId="0" fontId="33" fillId="0" borderId="4" xfId="0" applyNumberFormat="1" applyFont="1" applyBorder="1" applyAlignment="1">
      <alignment horizontal="center" vertical="center" wrapText="1"/>
    </xf>
    <xf numFmtId="0" fontId="42" fillId="0" borderId="16" xfId="0" applyNumberFormat="1" applyFont="1" applyBorder="1" applyAlignment="1">
      <alignment horizontal="center" vertical="center" wrapText="1"/>
    </xf>
    <xf numFmtId="0" fontId="42" fillId="0" borderId="1" xfId="0" applyNumberFormat="1" applyFont="1" applyBorder="1" applyAlignment="1">
      <alignment horizontal="center" vertical="center" wrapText="1"/>
    </xf>
    <xf numFmtId="0" fontId="42" fillId="0" borderId="4" xfId="0" applyNumberFormat="1" applyFont="1" applyBorder="1" applyAlignment="1">
      <alignment horizontal="center" vertical="center" wrapText="1"/>
    </xf>
    <xf numFmtId="0" fontId="42" fillId="0" borderId="27" xfId="0" applyNumberFormat="1" applyFont="1" applyBorder="1" applyAlignment="1">
      <alignment horizontal="center" vertical="center" wrapText="1"/>
    </xf>
    <xf numFmtId="0" fontId="42" fillId="0" borderId="18" xfId="0" applyNumberFormat="1" applyFont="1" applyBorder="1" applyAlignment="1">
      <alignment horizontal="center" vertical="center" wrapText="1"/>
    </xf>
    <xf numFmtId="0" fontId="42" fillId="0" borderId="34" xfId="0" applyNumberFormat="1" applyFont="1" applyBorder="1" applyAlignment="1">
      <alignment horizontal="center" vertical="center" wrapText="1"/>
    </xf>
    <xf numFmtId="0" fontId="42" fillId="10" borderId="33" xfId="0" applyNumberFormat="1" applyFont="1" applyFill="1" applyBorder="1" applyAlignment="1">
      <alignment horizontal="center" vertical="center" wrapText="1"/>
    </xf>
    <xf numFmtId="0" fontId="38" fillId="0" borderId="33" xfId="0" applyNumberFormat="1" applyFont="1" applyBorder="1" applyAlignment="1">
      <alignment horizontal="center" vertical="center" wrapText="1"/>
    </xf>
    <xf numFmtId="0" fontId="6" fillId="0" borderId="38" xfId="0" applyNumberFormat="1" applyFont="1" applyBorder="1" applyAlignment="1">
      <alignment horizontal="center" vertical="center" wrapText="1"/>
    </xf>
    <xf numFmtId="0" fontId="6" fillId="0" borderId="15" xfId="0" applyNumberFormat="1" applyFont="1" applyBorder="1" applyAlignment="1">
      <alignment horizontal="center" vertical="center" wrapText="1"/>
    </xf>
    <xf numFmtId="0" fontId="6" fillId="0" borderId="41" xfId="0" applyNumberFormat="1" applyFont="1" applyBorder="1" applyAlignment="1">
      <alignment horizontal="center" vertical="center" wrapText="1"/>
    </xf>
    <xf numFmtId="0" fontId="33" fillId="0" borderId="3" xfId="0" applyNumberFormat="1" applyFont="1" applyBorder="1" applyAlignment="1">
      <alignment horizontal="center" vertical="center" wrapText="1"/>
    </xf>
    <xf numFmtId="0" fontId="42" fillId="0" borderId="3" xfId="0" applyNumberFormat="1" applyFont="1" applyBorder="1" applyAlignment="1">
      <alignment horizontal="center" vertical="center" wrapText="1"/>
    </xf>
    <xf numFmtId="0" fontId="42" fillId="0" borderId="36" xfId="0" applyNumberFormat="1" applyFont="1" applyBorder="1" applyAlignment="1">
      <alignment horizontal="center" vertical="center" wrapText="1"/>
    </xf>
    <xf numFmtId="0" fontId="42" fillId="16" borderId="16" xfId="0" applyNumberFormat="1" applyFont="1" applyFill="1" applyBorder="1" applyAlignment="1">
      <alignment horizontal="center" vertical="center" wrapText="1"/>
    </xf>
    <xf numFmtId="0" fontId="42" fillId="16" borderId="1" xfId="0" applyNumberFormat="1" applyFont="1" applyFill="1" applyBorder="1" applyAlignment="1">
      <alignment horizontal="center" vertical="center" wrapText="1"/>
    </xf>
    <xf numFmtId="0" fontId="42" fillId="16" borderId="17" xfId="0" applyNumberFormat="1" applyFont="1" applyFill="1" applyBorder="1" applyAlignment="1">
      <alignment horizontal="center" vertical="center" wrapText="1"/>
    </xf>
    <xf numFmtId="14" fontId="42" fillId="16" borderId="16" xfId="0" applyNumberFormat="1" applyFont="1" applyFill="1" applyBorder="1" applyAlignment="1">
      <alignment horizontal="center" vertical="center" wrapText="1"/>
    </xf>
    <xf numFmtId="14" fontId="42" fillId="16" borderId="1" xfId="0" applyNumberFormat="1" applyFont="1" applyFill="1" applyBorder="1" applyAlignment="1">
      <alignment horizontal="center" vertical="center" wrapText="1"/>
    </xf>
    <xf numFmtId="14" fontId="42" fillId="16" borderId="17" xfId="0" applyNumberFormat="1" applyFont="1" applyFill="1" applyBorder="1" applyAlignment="1">
      <alignment horizontal="center" vertical="center" wrapText="1"/>
    </xf>
    <xf numFmtId="0" fontId="42" fillId="16" borderId="4" xfId="0" applyNumberFormat="1" applyFont="1" applyFill="1" applyBorder="1" applyAlignment="1">
      <alignment horizontal="center" vertical="center" wrapText="1"/>
    </xf>
    <xf numFmtId="0" fontId="42" fillId="15" borderId="16" xfId="0" applyNumberFormat="1" applyFont="1" applyFill="1" applyBorder="1" applyAlignment="1">
      <alignment horizontal="center" vertical="center" wrapText="1"/>
    </xf>
    <xf numFmtId="0" fontId="42" fillId="15" borderId="1" xfId="0" applyNumberFormat="1" applyFont="1" applyFill="1" applyBorder="1" applyAlignment="1">
      <alignment horizontal="center" vertical="center" wrapText="1"/>
    </xf>
    <xf numFmtId="0" fontId="42" fillId="15" borderId="17" xfId="0" applyNumberFormat="1" applyFont="1" applyFill="1" applyBorder="1" applyAlignment="1">
      <alignment horizontal="center" vertical="center" wrapText="1"/>
    </xf>
    <xf numFmtId="0" fontId="38" fillId="16" borderId="16" xfId="0" applyNumberFormat="1" applyFont="1" applyFill="1" applyBorder="1" applyAlignment="1">
      <alignment horizontal="center" vertical="center" wrapText="1"/>
    </xf>
    <xf numFmtId="0" fontId="38" fillId="16" borderId="1" xfId="0" applyNumberFormat="1" applyFont="1" applyFill="1" applyBorder="1" applyAlignment="1">
      <alignment horizontal="center" vertical="center" wrapText="1"/>
    </xf>
    <xf numFmtId="0" fontId="38" fillId="16" borderId="17" xfId="0" applyNumberFormat="1" applyFont="1" applyFill="1" applyBorder="1" applyAlignment="1">
      <alignment horizontal="center" vertical="center" wrapText="1"/>
    </xf>
    <xf numFmtId="0" fontId="42" fillId="16" borderId="27" xfId="0" applyNumberFormat="1" applyFont="1" applyFill="1" applyBorder="1" applyAlignment="1">
      <alignment horizontal="center" vertical="center" wrapText="1"/>
    </xf>
    <xf numFmtId="0" fontId="42" fillId="16" borderId="18" xfId="0" applyNumberFormat="1" applyFont="1" applyFill="1" applyBorder="1" applyAlignment="1">
      <alignment horizontal="center" vertical="center" wrapText="1"/>
    </xf>
    <xf numFmtId="0" fontId="42" fillId="16" borderId="22" xfId="0" applyNumberFormat="1" applyFont="1" applyFill="1" applyBorder="1" applyAlignment="1">
      <alignment horizontal="center" vertical="center" wrapText="1"/>
    </xf>
    <xf numFmtId="0" fontId="6" fillId="16" borderId="15" xfId="0" applyNumberFormat="1" applyFont="1" applyFill="1" applyBorder="1" applyAlignment="1">
      <alignment horizontal="center" vertical="center" wrapText="1"/>
    </xf>
    <xf numFmtId="0" fontId="6" fillId="16" borderId="41" xfId="0" applyNumberFormat="1" applyFont="1" applyFill="1" applyBorder="1" applyAlignment="1">
      <alignment horizontal="center" vertical="center" wrapText="1"/>
    </xf>
    <xf numFmtId="0" fontId="33" fillId="16" borderId="16" xfId="0" applyNumberFormat="1" applyFont="1" applyFill="1" applyBorder="1" applyAlignment="1">
      <alignment horizontal="center" vertical="center" wrapText="1"/>
    </xf>
    <xf numFmtId="0" fontId="33" fillId="16" borderId="1" xfId="0" applyNumberFormat="1" applyFont="1" applyFill="1" applyBorder="1" applyAlignment="1">
      <alignment horizontal="center" vertical="center" wrapText="1"/>
    </xf>
    <xf numFmtId="0" fontId="33" fillId="16" borderId="4" xfId="0" applyNumberFormat="1" applyFont="1" applyFill="1" applyBorder="1" applyAlignment="1">
      <alignment horizontal="center" vertical="center" wrapText="1"/>
    </xf>
    <xf numFmtId="0" fontId="6" fillId="0" borderId="0" xfId="0" applyNumberFormat="1" applyFont="1" applyBorder="1" applyAlignment="1" applyProtection="1">
      <alignment horizontal="left" vertical="center" wrapText="1"/>
      <protection locked="0"/>
    </xf>
    <xf numFmtId="0" fontId="13" fillId="7" borderId="33" xfId="0" applyNumberFormat="1" applyFont="1" applyFill="1" applyBorder="1" applyAlignment="1">
      <alignment horizontal="center" vertical="center" wrapText="1"/>
    </xf>
    <xf numFmtId="0" fontId="24" fillId="0" borderId="33" xfId="0" applyNumberFormat="1" applyFont="1" applyBorder="1" applyAlignment="1" applyProtection="1">
      <alignment horizontal="center" vertical="center" wrapText="1"/>
      <protection locked="0"/>
    </xf>
    <xf numFmtId="0" fontId="21" fillId="0" borderId="33" xfId="0" applyNumberFormat="1" applyFont="1" applyBorder="1" applyAlignment="1">
      <alignment horizontal="left" vertical="center" wrapText="1"/>
    </xf>
    <xf numFmtId="0" fontId="28" fillId="11" borderId="33" xfId="0" applyNumberFormat="1" applyFont="1" applyFill="1" applyBorder="1" applyAlignment="1">
      <alignment horizontal="center" vertical="center" wrapText="1"/>
    </xf>
    <xf numFmtId="0" fontId="34" fillId="7" borderId="33" xfId="0" applyNumberFormat="1" applyFont="1" applyFill="1" applyBorder="1" applyAlignment="1">
      <alignment horizontal="center" vertical="center" wrapText="1"/>
    </xf>
    <xf numFmtId="0" fontId="24" fillId="0" borderId="33" xfId="0" applyNumberFormat="1" applyFont="1" applyBorder="1" applyAlignment="1">
      <alignment horizontal="center" vertical="center" wrapText="1"/>
    </xf>
    <xf numFmtId="0" fontId="7" fillId="0" borderId="33" xfId="0" applyNumberFormat="1" applyFont="1" applyBorder="1" applyAlignment="1">
      <alignment horizontal="left" vertical="center" wrapText="1"/>
    </xf>
    <xf numFmtId="0" fontId="22" fillId="8" borderId="33" xfId="0" applyNumberFormat="1" applyFont="1" applyFill="1" applyBorder="1" applyAlignment="1">
      <alignment horizontal="center" vertical="center" wrapText="1"/>
    </xf>
    <xf numFmtId="0" fontId="25" fillId="11" borderId="33" xfId="0" applyNumberFormat="1" applyFont="1" applyFill="1" applyBorder="1" applyAlignment="1">
      <alignment horizontal="center" vertical="center" wrapText="1"/>
    </xf>
    <xf numFmtId="0" fontId="28" fillId="8" borderId="33" xfId="0" applyNumberFormat="1" applyFont="1" applyFill="1" applyBorder="1" applyAlignment="1">
      <alignment horizontal="center" vertical="center" wrapText="1"/>
    </xf>
    <xf numFmtId="0" fontId="13" fillId="7" borderId="33" xfId="0" applyNumberFormat="1" applyFont="1" applyFill="1" applyBorder="1" applyAlignment="1">
      <alignment horizontal="center" vertical="center"/>
    </xf>
    <xf numFmtId="9" fontId="40" fillId="16" borderId="44" xfId="0" applyNumberFormat="1" applyFont="1" applyFill="1" applyBorder="1" applyAlignment="1" applyProtection="1">
      <alignment horizontal="center" vertical="center" wrapText="1"/>
      <protection locked="0"/>
    </xf>
    <xf numFmtId="0" fontId="40" fillId="16" borderId="45" xfId="0" applyNumberFormat="1" applyFont="1" applyFill="1" applyBorder="1" applyAlignment="1" applyProtection="1">
      <alignment horizontal="center" vertical="center" wrapText="1"/>
      <protection locked="0"/>
    </xf>
    <xf numFmtId="0" fontId="40" fillId="16" borderId="40" xfId="0" applyNumberFormat="1" applyFont="1" applyFill="1" applyBorder="1" applyAlignment="1" applyProtection="1">
      <alignment horizontal="center" vertical="center" wrapText="1"/>
      <protection locked="0"/>
    </xf>
    <xf numFmtId="9" fontId="40" fillId="16" borderId="45" xfId="0" applyNumberFormat="1" applyFont="1" applyFill="1" applyBorder="1" applyAlignment="1" applyProtection="1">
      <alignment horizontal="center" vertical="center" wrapText="1"/>
      <protection locked="0"/>
    </xf>
    <xf numFmtId="9" fontId="40" fillId="16" borderId="40" xfId="0" applyNumberFormat="1" applyFont="1" applyFill="1" applyBorder="1" applyAlignment="1" applyProtection="1">
      <alignment horizontal="center" vertical="center" wrapText="1"/>
      <protection locked="0"/>
    </xf>
    <xf numFmtId="164" fontId="40" fillId="0" borderId="44" xfId="0" applyNumberFormat="1" applyFont="1" applyBorder="1" applyAlignment="1" applyProtection="1">
      <alignment horizontal="center" vertical="center" wrapText="1"/>
      <protection locked="0"/>
    </xf>
    <xf numFmtId="164" fontId="40" fillId="0" borderId="45" xfId="0" applyNumberFormat="1" applyFont="1" applyBorder="1" applyAlignment="1" applyProtection="1">
      <alignment horizontal="center" vertical="center" wrapText="1"/>
      <protection locked="0"/>
    </xf>
    <xf numFmtId="164" fontId="40" fillId="0" borderId="40" xfId="0" applyNumberFormat="1" applyFont="1" applyBorder="1" applyAlignment="1" applyProtection="1">
      <alignment horizontal="center" vertical="center" wrapText="1"/>
      <protection locked="0"/>
    </xf>
    <xf numFmtId="0" fontId="25" fillId="11" borderId="33" xfId="0" applyNumberFormat="1" applyFont="1" applyFill="1" applyBorder="1" applyAlignment="1">
      <alignment horizontal="justify" vertical="center" wrapText="1"/>
    </xf>
    <xf numFmtId="0" fontId="13" fillId="8" borderId="18" xfId="0" applyNumberFormat="1" applyFont="1" applyFill="1" applyBorder="1" applyAlignment="1">
      <alignment horizontal="center" vertical="center"/>
    </xf>
    <xf numFmtId="0" fontId="13" fillId="8" borderId="19" xfId="0" applyNumberFormat="1" applyFont="1" applyFill="1" applyBorder="1" applyAlignment="1">
      <alignment horizontal="center" vertical="center"/>
    </xf>
    <xf numFmtId="0" fontId="5" fillId="11" borderId="0" xfId="0" applyNumberFormat="1" applyFont="1" applyFill="1" applyBorder="1" applyAlignment="1">
      <alignment horizontal="center"/>
    </xf>
    <xf numFmtId="0" fontId="5" fillId="11" borderId="2" xfId="0" applyNumberFormat="1" applyFont="1" applyFill="1" applyBorder="1" applyAlignment="1">
      <alignment horizontal="justify" vertical="center" wrapText="1"/>
    </xf>
    <xf numFmtId="0" fontId="5" fillId="11" borderId="5" xfId="0" applyNumberFormat="1" applyFont="1" applyFill="1" applyBorder="1" applyAlignment="1">
      <alignment horizontal="justify" vertical="center" wrapText="1"/>
    </xf>
    <xf numFmtId="0" fontId="5" fillId="11" borderId="3" xfId="0" applyNumberFormat="1" applyFont="1" applyFill="1" applyBorder="1" applyAlignment="1">
      <alignment horizontal="center"/>
    </xf>
    <xf numFmtId="0" fontId="5" fillId="11" borderId="9" xfId="0" applyNumberFormat="1" applyFont="1" applyFill="1" applyBorder="1" applyAlignment="1">
      <alignment horizontal="center"/>
    </xf>
    <xf numFmtId="0" fontId="23" fillId="10" borderId="0" xfId="0" applyNumberFormat="1" applyFont="1" applyFill="1" applyBorder="1" applyAlignment="1">
      <alignment horizontal="center" vertical="center" wrapText="1"/>
    </xf>
    <xf numFmtId="0" fontId="13" fillId="8" borderId="22" xfId="0" applyNumberFormat="1" applyFont="1" applyFill="1" applyBorder="1" applyAlignment="1">
      <alignment horizontal="justify" vertical="center" wrapText="1"/>
    </xf>
    <xf numFmtId="0" fontId="13" fillId="8" borderId="24" xfId="0" applyNumberFormat="1" applyFont="1" applyFill="1" applyBorder="1" applyAlignment="1">
      <alignment horizontal="justify" vertical="center" wrapText="1"/>
    </xf>
    <xf numFmtId="0" fontId="13" fillId="8" borderId="27" xfId="0" applyNumberFormat="1" applyFont="1" applyFill="1" applyBorder="1" applyAlignment="1">
      <alignment horizontal="justify" vertical="center" wrapText="1"/>
    </xf>
    <xf numFmtId="0" fontId="13" fillId="8" borderId="28" xfId="0" applyNumberFormat="1" applyFont="1" applyFill="1" applyBorder="1" applyAlignment="1">
      <alignment horizontal="justify" vertical="center" wrapText="1"/>
    </xf>
    <xf numFmtId="0" fontId="8" fillId="10" borderId="0" xfId="0" applyNumberFormat="1" applyFont="1" applyFill="1" applyBorder="1" applyAlignment="1">
      <alignment horizontal="center"/>
    </xf>
    <xf numFmtId="0" fontId="8" fillId="11" borderId="30" xfId="0" applyNumberFormat="1" applyFont="1" applyFill="1" applyBorder="1" applyAlignment="1">
      <alignment horizontal="center"/>
    </xf>
    <xf numFmtId="0" fontId="8" fillId="11" borderId="31" xfId="0" applyNumberFormat="1" applyFont="1" applyFill="1" applyBorder="1" applyAlignment="1">
      <alignment horizontal="center"/>
    </xf>
    <xf numFmtId="0" fontId="8" fillId="11" borderId="32" xfId="0" applyNumberFormat="1" applyFont="1" applyFill="1" applyBorder="1" applyAlignment="1">
      <alignment horizontal="center"/>
    </xf>
    <xf numFmtId="0" fontId="8" fillId="10" borderId="0" xfId="0" applyNumberFormat="1" applyFont="1" applyFill="1" applyBorder="1" applyAlignment="1">
      <alignment horizontal="center" vertical="center" wrapText="1"/>
    </xf>
    <xf numFmtId="0" fontId="14" fillId="10" borderId="12" xfId="0" applyNumberFormat="1" applyFont="1" applyFill="1" applyBorder="1" applyAlignment="1">
      <alignment horizontal="left" vertical="center" wrapText="1"/>
    </xf>
    <xf numFmtId="0" fontId="14" fillId="10" borderId="13" xfId="0" applyNumberFormat="1" applyFont="1" applyFill="1" applyBorder="1" applyAlignment="1">
      <alignment horizontal="left" vertical="center" wrapText="1"/>
    </xf>
    <xf numFmtId="0" fontId="14" fillId="10" borderId="14" xfId="0" applyNumberFormat="1" applyFont="1" applyFill="1" applyBorder="1" applyAlignment="1">
      <alignment horizontal="left" vertical="center" wrapText="1"/>
    </xf>
    <xf numFmtId="0" fontId="0" fillId="10" borderId="0" xfId="0" applyNumberFormat="1" applyFont="1" applyFill="1" applyBorder="1" applyAlignment="1">
      <alignment horizontal="center"/>
    </xf>
    <xf numFmtId="0" fontId="0" fillId="7" borderId="1" xfId="0" applyNumberFormat="1" applyFont="1" applyFill="1" applyBorder="1" applyAlignment="1">
      <alignment horizontal="center"/>
    </xf>
    <xf numFmtId="0" fontId="13" fillId="8"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wrapText="1"/>
    </xf>
    <xf numFmtId="0" fontId="5" fillId="11" borderId="18" xfId="0" applyNumberFormat="1" applyFont="1" applyFill="1" applyBorder="1" applyAlignment="1">
      <alignment horizontal="center"/>
    </xf>
    <xf numFmtId="0" fontId="5" fillId="11" borderId="19" xfId="0" applyNumberFormat="1" applyFont="1" applyFill="1" applyBorder="1" applyAlignment="1">
      <alignment horizontal="center"/>
    </xf>
    <xf numFmtId="0" fontId="13" fillId="0" borderId="17" xfId="0" applyNumberFormat="1" applyFont="1" applyBorder="1" applyAlignment="1">
      <alignment horizontal="center" vertical="center"/>
    </xf>
    <xf numFmtId="0" fontId="13" fillId="0" borderId="21" xfId="0" applyNumberFormat="1" applyFont="1" applyBorder="1" applyAlignment="1">
      <alignment horizontal="center" vertical="center"/>
    </xf>
    <xf numFmtId="0" fontId="13" fillId="0" borderId="16" xfId="0" applyNumberFormat="1" applyFont="1" applyBorder="1" applyAlignment="1">
      <alignment horizontal="center" vertical="center"/>
    </xf>
  </cellXfs>
  <cellStyles count="5">
    <cellStyle name="Normal" xfId="0" builtinId="0"/>
    <cellStyle name="Normal 2" xfId="2"/>
    <cellStyle name="Normal 3" xfId="3"/>
    <cellStyle name="Normal 4" xfId="4"/>
    <cellStyle name="Porcentaje" xfId="1" builtinId="5"/>
  </cellStyles>
  <dxfs count="74">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395723"/>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400050</xdr:colOff>
      <xdr:row>0</xdr:row>
      <xdr:rowOff>219075</xdr:rowOff>
    </xdr:from>
    <xdr:to>
      <xdr:col>1</xdr:col>
      <xdr:colOff>685800</xdr:colOff>
      <xdr:row>2</xdr:row>
      <xdr:rowOff>190500</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0" y="0"/>
          <a:ext cx="1905000" cy="190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xdr:row>
      <xdr:rowOff>285750</xdr:rowOff>
    </xdr:from>
    <xdr:to>
      <xdr:col>0</xdr:col>
      <xdr:colOff>1038225</xdr:colOff>
      <xdr:row>3</xdr:row>
      <xdr:rowOff>142875</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0" y="0"/>
          <a:ext cx="1905000" cy="1905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201084</xdr:colOff>
      <xdr:row>1</xdr:row>
      <xdr:rowOff>63499</xdr:rowOff>
    </xdr:from>
    <xdr:to>
      <xdr:col>2</xdr:col>
      <xdr:colOff>971911</xdr:colOff>
      <xdr:row>3</xdr:row>
      <xdr:rowOff>460374</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1359959" y="238124"/>
          <a:ext cx="1612202" cy="777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6"/>
  <sheetViews>
    <sheetView topLeftCell="A3" workbookViewId="0">
      <selection sqref="A1:B3"/>
    </sheetView>
  </sheetViews>
  <sheetFormatPr baseColWidth="10" defaultColWidth="9.140625" defaultRowHeight="15" x14ac:dyDescent="0.25"/>
  <cols>
    <col min="1" max="1" width="24.28515625" style="12" customWidth="1"/>
    <col min="2" max="2" width="21" style="12" customWidth="1"/>
    <col min="3" max="3" width="15.85546875" style="12" customWidth="1"/>
    <col min="4" max="4" width="32.140625" style="12" customWidth="1"/>
    <col min="5" max="5" width="33.5703125" style="12" customWidth="1"/>
    <col min="6" max="6" width="34.28515625" style="12" customWidth="1"/>
    <col min="7" max="7" width="6.7109375" style="12" customWidth="1"/>
    <col min="8" max="8" width="22" style="12" customWidth="1"/>
    <col min="9" max="9" width="3.5703125" style="12" customWidth="1"/>
    <col min="10" max="11" width="19" style="12" customWidth="1"/>
    <col min="12" max="16" width="11.42578125" style="12" customWidth="1"/>
    <col min="17" max="17" width="20.140625" style="12" customWidth="1"/>
    <col min="18" max="19" width="11.42578125" style="12" customWidth="1"/>
    <col min="20" max="20" width="25.140625" style="12" customWidth="1"/>
    <col min="21" max="256" width="11.42578125" style="12" customWidth="1"/>
  </cols>
  <sheetData>
    <row r="1" spans="1:12" ht="34.5" customHeight="1" x14ac:dyDescent="0.25">
      <c r="A1" s="276"/>
      <c r="B1" s="276"/>
      <c r="C1" s="277" t="s">
        <v>0</v>
      </c>
      <c r="D1" s="277"/>
      <c r="E1" s="277"/>
      <c r="F1" s="11" t="s">
        <v>1</v>
      </c>
      <c r="H1" s="39" t="s">
        <v>2</v>
      </c>
      <c r="I1" s="14"/>
      <c r="J1" s="39" t="s">
        <v>3</v>
      </c>
      <c r="K1" s="39" t="s">
        <v>4</v>
      </c>
    </row>
    <row r="2" spans="1:12" ht="33.75" customHeight="1" x14ac:dyDescent="0.25">
      <c r="A2" s="276"/>
      <c r="B2" s="276"/>
      <c r="C2" s="277"/>
      <c r="D2" s="277"/>
      <c r="E2" s="277"/>
      <c r="F2" s="11" t="s">
        <v>5</v>
      </c>
      <c r="H2" s="18" t="s">
        <v>6</v>
      </c>
      <c r="J2" s="52" t="s">
        <v>7</v>
      </c>
      <c r="K2" s="52" t="s">
        <v>8</v>
      </c>
    </row>
    <row r="3" spans="1:12" ht="26.25" customHeight="1" x14ac:dyDescent="0.25">
      <c r="A3" s="276"/>
      <c r="B3" s="276"/>
      <c r="C3" s="277"/>
      <c r="D3" s="277"/>
      <c r="E3" s="277"/>
      <c r="F3" s="11" t="s">
        <v>9</v>
      </c>
      <c r="H3" s="18" t="s">
        <v>10</v>
      </c>
      <c r="J3" s="52" t="s">
        <v>11</v>
      </c>
      <c r="K3" s="52" t="s">
        <v>12</v>
      </c>
    </row>
    <row r="4" spans="1:12" ht="15.75" customHeight="1" x14ac:dyDescent="0.25">
      <c r="A4" s="13"/>
      <c r="B4" s="13"/>
      <c r="C4" s="13"/>
      <c r="D4" s="13"/>
      <c r="E4" s="13"/>
      <c r="F4" s="13"/>
      <c r="H4" s="18" t="s">
        <v>13</v>
      </c>
      <c r="J4" s="52" t="s">
        <v>14</v>
      </c>
      <c r="K4" s="52" t="s">
        <v>15</v>
      </c>
    </row>
    <row r="5" spans="1:12" s="14" customFormat="1" ht="24.75" customHeight="1" x14ac:dyDescent="0.2">
      <c r="A5" s="278" t="s">
        <v>16</v>
      </c>
      <c r="B5" s="278"/>
      <c r="C5" s="279" t="s">
        <v>17</v>
      </c>
      <c r="D5" s="279"/>
      <c r="E5" s="279"/>
      <c r="F5" s="279"/>
      <c r="H5" s="18" t="s">
        <v>18</v>
      </c>
      <c r="I5" s="12"/>
      <c r="J5" s="52" t="s">
        <v>19</v>
      </c>
      <c r="K5" s="52" t="s">
        <v>20</v>
      </c>
    </row>
    <row r="6" spans="1:12" ht="44.25" customHeight="1" x14ac:dyDescent="0.25">
      <c r="A6" s="278" t="s">
        <v>21</v>
      </c>
      <c r="B6" s="278"/>
      <c r="C6" s="280" t="s">
        <v>22</v>
      </c>
      <c r="D6" s="280"/>
      <c r="E6" s="280"/>
      <c r="F6" s="280"/>
      <c r="H6" s="18" t="s">
        <v>23</v>
      </c>
      <c r="J6" s="52" t="s">
        <v>24</v>
      </c>
      <c r="K6" s="52"/>
    </row>
    <row r="7" spans="1:12" s="14" customFormat="1" ht="31.5" customHeight="1" x14ac:dyDescent="0.25">
      <c r="A7" s="274" t="s">
        <v>25</v>
      </c>
      <c r="B7" s="275"/>
      <c r="C7" s="273" t="s">
        <v>26</v>
      </c>
      <c r="D7" s="273" t="s">
        <v>27</v>
      </c>
      <c r="E7" s="273" t="s">
        <v>28</v>
      </c>
      <c r="F7" s="273" t="s">
        <v>29</v>
      </c>
      <c r="H7" s="18" t="s">
        <v>30</v>
      </c>
      <c r="I7" s="12"/>
      <c r="J7" s="48"/>
      <c r="K7" s="48"/>
      <c r="L7" s="12"/>
    </row>
    <row r="8" spans="1:12" s="14" customFormat="1" ht="48" customHeight="1" x14ac:dyDescent="0.2">
      <c r="A8" s="19" t="s">
        <v>31</v>
      </c>
      <c r="B8" s="19" t="s">
        <v>32</v>
      </c>
      <c r="C8" s="273"/>
      <c r="D8" s="273"/>
      <c r="E8" s="273"/>
      <c r="F8" s="273"/>
      <c r="H8" s="18" t="s">
        <v>33</v>
      </c>
      <c r="I8" s="12"/>
      <c r="J8" s="12"/>
      <c r="K8" s="12"/>
      <c r="L8" s="12"/>
    </row>
    <row r="9" spans="1:12" s="14" customFormat="1" ht="114" x14ac:dyDescent="0.2">
      <c r="A9" s="87"/>
      <c r="B9" s="87" t="s">
        <v>12</v>
      </c>
      <c r="C9" s="87" t="s">
        <v>34</v>
      </c>
      <c r="D9" s="87" t="s">
        <v>35</v>
      </c>
      <c r="E9" s="87" t="s">
        <v>36</v>
      </c>
      <c r="F9" s="96" t="s">
        <v>37</v>
      </c>
      <c r="G9" s="16"/>
      <c r="H9" s="18" t="s">
        <v>34</v>
      </c>
      <c r="I9" s="12"/>
      <c r="J9" s="12"/>
      <c r="K9" s="12"/>
      <c r="L9" s="12"/>
    </row>
    <row r="10" spans="1:12" s="14" customFormat="1" ht="99.75" x14ac:dyDescent="0.2">
      <c r="A10" s="87"/>
      <c r="B10" s="87" t="s">
        <v>12</v>
      </c>
      <c r="C10" s="87" t="s">
        <v>6</v>
      </c>
      <c r="D10" s="87" t="s">
        <v>38</v>
      </c>
      <c r="E10" s="87" t="s">
        <v>39</v>
      </c>
      <c r="F10" s="96" t="s">
        <v>40</v>
      </c>
      <c r="G10" s="16"/>
      <c r="H10" s="18" t="s">
        <v>41</v>
      </c>
      <c r="I10" s="12"/>
      <c r="J10" s="12"/>
      <c r="K10" s="12"/>
      <c r="L10" s="12"/>
    </row>
    <row r="11" spans="1:12" ht="171" x14ac:dyDescent="0.25">
      <c r="A11" s="87"/>
      <c r="B11" s="87" t="s">
        <v>15</v>
      </c>
      <c r="C11" s="87" t="s">
        <v>6</v>
      </c>
      <c r="D11" s="97" t="s">
        <v>42</v>
      </c>
      <c r="E11" s="97" t="s">
        <v>43</v>
      </c>
      <c r="F11" s="98" t="s">
        <v>44</v>
      </c>
    </row>
    <row r="12" spans="1:12" ht="34.5" customHeight="1" x14ac:dyDescent="0.25">
      <c r="A12" s="87"/>
      <c r="B12" s="87"/>
      <c r="C12" s="87"/>
      <c r="D12" s="80"/>
      <c r="E12" s="80"/>
      <c r="F12" s="80"/>
    </row>
    <row r="13" spans="1:12" ht="34.5" customHeight="1" x14ac:dyDescent="0.25">
      <c r="A13" s="87"/>
      <c r="B13" s="87"/>
      <c r="C13" s="87"/>
      <c r="D13" s="87"/>
      <c r="E13" s="87"/>
      <c r="F13" s="87"/>
    </row>
    <row r="14" spans="1:12" x14ac:dyDescent="0.25">
      <c r="A14" s="49"/>
      <c r="B14" s="49"/>
      <c r="C14" s="49"/>
      <c r="D14" s="49"/>
      <c r="E14" s="49"/>
      <c r="F14" s="49"/>
    </row>
    <row r="16" spans="1:12" x14ac:dyDescent="0.25">
      <c r="A16" s="266" t="s">
        <v>45</v>
      </c>
      <c r="B16" s="266"/>
      <c r="C16" s="266"/>
      <c r="D16" s="266"/>
      <c r="E16" s="266"/>
      <c r="F16" s="266"/>
      <c r="G16" s="17"/>
    </row>
    <row r="17" spans="1:7" ht="14.25" customHeight="1" x14ac:dyDescent="0.25">
      <c r="A17" s="55"/>
      <c r="B17" s="55"/>
      <c r="C17" s="55"/>
      <c r="D17" s="55"/>
      <c r="E17" s="55"/>
      <c r="F17" s="55"/>
      <c r="G17" s="55"/>
    </row>
    <row r="18" spans="1:7" ht="15" customHeight="1" x14ac:dyDescent="0.25">
      <c r="A18" s="270" t="s">
        <v>46</v>
      </c>
      <c r="B18" s="271"/>
      <c r="C18" s="271"/>
      <c r="D18" s="272"/>
      <c r="E18" s="270" t="s">
        <v>4</v>
      </c>
      <c r="F18" s="272"/>
    </row>
    <row r="19" spans="1:7" ht="15" customHeight="1" x14ac:dyDescent="0.25">
      <c r="A19" s="267" t="s">
        <v>47</v>
      </c>
      <c r="B19" s="269"/>
      <c r="C19" s="269"/>
      <c r="D19" s="268"/>
      <c r="E19" s="267" t="s">
        <v>48</v>
      </c>
      <c r="F19" s="268"/>
    </row>
    <row r="20" spans="1:7" ht="15" customHeight="1" x14ac:dyDescent="0.25">
      <c r="A20" s="267" t="s">
        <v>49</v>
      </c>
      <c r="B20" s="269"/>
      <c r="C20" s="269"/>
      <c r="D20" s="268"/>
      <c r="E20" s="267" t="s">
        <v>50</v>
      </c>
      <c r="F20" s="268"/>
    </row>
    <row r="21" spans="1:7" ht="15" customHeight="1" x14ac:dyDescent="0.25">
      <c r="A21" s="267" t="s">
        <v>51</v>
      </c>
      <c r="B21" s="269"/>
      <c r="C21" s="269"/>
      <c r="D21" s="268"/>
      <c r="E21" s="267" t="s">
        <v>52</v>
      </c>
      <c r="F21" s="268"/>
    </row>
    <row r="22" spans="1:7" x14ac:dyDescent="0.25">
      <c r="A22" s="282" t="s">
        <v>53</v>
      </c>
      <c r="B22" s="282"/>
      <c r="C22" s="282"/>
      <c r="D22" s="282"/>
      <c r="E22" s="282" t="s">
        <v>54</v>
      </c>
      <c r="F22" s="282"/>
    </row>
    <row r="23" spans="1:7" x14ac:dyDescent="0.25">
      <c r="A23" s="282" t="s">
        <v>55</v>
      </c>
      <c r="B23" s="282"/>
      <c r="C23" s="282"/>
      <c r="D23" s="282"/>
      <c r="E23" s="282"/>
      <c r="F23" s="282"/>
    </row>
    <row r="25" spans="1:7" ht="19.5" customHeight="1" x14ac:dyDescent="0.25">
      <c r="A25" s="281" t="s">
        <v>56</v>
      </c>
      <c r="B25" s="281"/>
      <c r="C25" s="281"/>
      <c r="D25" s="281"/>
      <c r="E25" s="281"/>
    </row>
    <row r="26" spans="1:7" ht="24.75" customHeight="1" x14ac:dyDescent="0.25">
      <c r="A26" s="15" t="s">
        <v>57</v>
      </c>
      <c r="B26" s="15" t="s">
        <v>58</v>
      </c>
      <c r="C26" s="15" t="s">
        <v>59</v>
      </c>
      <c r="D26" s="15" t="s">
        <v>60</v>
      </c>
      <c r="E26" s="15" t="s">
        <v>61</v>
      </c>
    </row>
    <row r="27" spans="1:7" ht="114" x14ac:dyDescent="0.25">
      <c r="A27" s="87" t="s">
        <v>35</v>
      </c>
      <c r="B27" s="104" t="s">
        <v>62</v>
      </c>
      <c r="C27" s="104" t="s">
        <v>62</v>
      </c>
      <c r="D27" s="104" t="s">
        <v>62</v>
      </c>
      <c r="E27" s="104" t="s">
        <v>62</v>
      </c>
    </row>
    <row r="28" spans="1:7" ht="128.25" x14ac:dyDescent="0.25">
      <c r="A28" s="105" t="s">
        <v>38</v>
      </c>
      <c r="B28" s="106" t="s">
        <v>62</v>
      </c>
      <c r="C28" s="106" t="s">
        <v>63</v>
      </c>
      <c r="D28" s="106" t="s">
        <v>63</v>
      </c>
      <c r="E28" s="106" t="s">
        <v>63</v>
      </c>
    </row>
    <row r="29" spans="1:7" ht="66" customHeight="1" x14ac:dyDescent="0.25">
      <c r="A29" s="97" t="s">
        <v>42</v>
      </c>
      <c r="B29" s="104" t="s">
        <v>62</v>
      </c>
      <c r="C29" s="104" t="s">
        <v>62</v>
      </c>
      <c r="D29" s="104" t="s">
        <v>63</v>
      </c>
      <c r="E29" s="104" t="s">
        <v>63</v>
      </c>
    </row>
    <row r="30" spans="1:7" ht="55.5" customHeight="1" x14ac:dyDescent="0.25">
      <c r="A30" s="53"/>
      <c r="B30" s="54"/>
      <c r="C30" s="54"/>
      <c r="D30" s="54"/>
      <c r="E30" s="54"/>
    </row>
    <row r="31" spans="1:7" x14ac:dyDescent="0.25">
      <c r="A31" s="12" t="s">
        <v>64</v>
      </c>
    </row>
    <row r="64" spans="1:1" x14ac:dyDescent="0.25">
      <c r="A64" s="12" t="s">
        <v>65</v>
      </c>
    </row>
    <row r="65" spans="1:1" x14ac:dyDescent="0.25">
      <c r="A65" s="12" t="s">
        <v>62</v>
      </c>
    </row>
    <row r="66" spans="1:1" x14ac:dyDescent="0.25">
      <c r="A66" s="12" t="s">
        <v>63</v>
      </c>
    </row>
  </sheetData>
  <sheetProtection sheet="1" objects="1" scenarios="1" formatCells="0" formatColumns="0" formatRows="0"/>
  <mergeCells count="25">
    <mergeCell ref="A25:E25"/>
    <mergeCell ref="A22:D22"/>
    <mergeCell ref="E22:F22"/>
    <mergeCell ref="A23:D23"/>
    <mergeCell ref="E23:F23"/>
    <mergeCell ref="A1:B3"/>
    <mergeCell ref="C1:E3"/>
    <mergeCell ref="A5:B5"/>
    <mergeCell ref="C5:F5"/>
    <mergeCell ref="A6:B6"/>
    <mergeCell ref="C6:F6"/>
    <mergeCell ref="C7:C8"/>
    <mergeCell ref="E7:E8"/>
    <mergeCell ref="D7:D8"/>
    <mergeCell ref="F7:F8"/>
    <mergeCell ref="A7:B7"/>
    <mergeCell ref="A16:F16"/>
    <mergeCell ref="E21:F21"/>
    <mergeCell ref="A21:D21"/>
    <mergeCell ref="A18:D18"/>
    <mergeCell ref="E18:F18"/>
    <mergeCell ref="A19:D19"/>
    <mergeCell ref="E19:F19"/>
    <mergeCell ref="A20:D20"/>
    <mergeCell ref="E20:F20"/>
  </mergeCells>
  <dataValidations count="4">
    <dataValidation type="list" allowBlank="1" showInputMessage="1" showErrorMessage="1" sqref="B9:B14">
      <formula1>$K$2:$K$6</formula1>
    </dataValidation>
    <dataValidation type="list" allowBlank="1" showInputMessage="1" showErrorMessage="1" sqref="A9:A14">
      <formula1>$J$2:$J$6</formula1>
    </dataValidation>
    <dataValidation type="list" allowBlank="1" showInputMessage="1" showErrorMessage="1" sqref="C9:C14">
      <formula1>$H$2:$H$10</formula1>
    </dataValidation>
    <dataValidation type="list" allowBlank="1" showInputMessage="1" showErrorMessage="1" sqref="B27:E30">
      <formula1>CORRUPCION</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M17"/>
  <sheetViews>
    <sheetView topLeftCell="B13" workbookViewId="0">
      <selection activeCell="O15" sqref="O15"/>
    </sheetView>
  </sheetViews>
  <sheetFormatPr baseColWidth="10" defaultColWidth="9.140625" defaultRowHeight="15" x14ac:dyDescent="0.25"/>
  <cols>
    <col min="1" max="1" width="18.42578125" style="12" customWidth="1"/>
    <col min="2" max="2" width="20.28515625" style="12" customWidth="1"/>
    <col min="3" max="3" width="13.140625" style="12" customWidth="1"/>
    <col min="4" max="4" width="16.42578125" style="12" customWidth="1"/>
    <col min="5" max="5" width="28.7109375" style="12" customWidth="1"/>
    <col min="6" max="6" width="22.85546875" style="12" customWidth="1"/>
    <col min="7" max="7" width="22" style="12" customWidth="1"/>
    <col min="8" max="9" width="11.140625" style="12" customWidth="1"/>
    <col min="10" max="10" width="15.85546875" style="12" customWidth="1"/>
    <col min="11" max="11" width="23.5703125" style="12" customWidth="1"/>
    <col min="12" max="12" width="12.140625" style="12" customWidth="1"/>
    <col min="13" max="13" width="11.7109375" style="12" customWidth="1"/>
    <col min="14" max="14" width="20.140625" style="12" customWidth="1"/>
    <col min="15" max="17" width="22.85546875" style="12" customWidth="1"/>
    <col min="18" max="18" width="11.140625" style="12" customWidth="1"/>
    <col min="19" max="19" width="20.85546875" style="12" customWidth="1"/>
    <col min="20" max="20" width="27" style="12" customWidth="1"/>
    <col min="21" max="21" width="54.7109375" style="12" customWidth="1"/>
    <col min="22" max="246" width="11.42578125" style="12" customWidth="1"/>
    <col min="247" max="247" width="15.7109375" style="12" customWidth="1"/>
  </cols>
  <sheetData>
    <row r="2" spans="1:22" ht="21" customHeight="1" x14ac:dyDescent="0.25">
      <c r="A2" s="304" t="s">
        <v>66</v>
      </c>
      <c r="B2" s="305" t="s">
        <v>67</v>
      </c>
      <c r="C2" s="305"/>
      <c r="D2" s="305"/>
      <c r="E2" s="305"/>
      <c r="F2" s="305"/>
      <c r="G2" s="305"/>
      <c r="H2" s="305"/>
      <c r="I2" s="305"/>
      <c r="J2" s="305"/>
      <c r="K2" s="305"/>
      <c r="L2" s="305"/>
      <c r="M2" s="305"/>
      <c r="N2" s="305"/>
      <c r="O2" s="299" t="s">
        <v>68</v>
      </c>
      <c r="P2" s="299"/>
      <c r="Q2" s="299"/>
      <c r="R2" s="16"/>
      <c r="S2" s="295" t="s">
        <v>69</v>
      </c>
      <c r="T2" s="295"/>
    </row>
    <row r="3" spans="1:22" ht="30.75" customHeight="1" x14ac:dyDescent="0.25">
      <c r="A3" s="304"/>
      <c r="B3" s="305"/>
      <c r="C3" s="305"/>
      <c r="D3" s="305"/>
      <c r="E3" s="305"/>
      <c r="F3" s="305"/>
      <c r="G3" s="305"/>
      <c r="H3" s="305"/>
      <c r="I3" s="305"/>
      <c r="J3" s="305"/>
      <c r="K3" s="305"/>
      <c r="L3" s="305"/>
      <c r="M3" s="305"/>
      <c r="N3" s="305"/>
      <c r="O3" s="299" t="s">
        <v>5</v>
      </c>
      <c r="P3" s="299"/>
      <c r="Q3" s="299"/>
      <c r="R3" s="16"/>
      <c r="S3" s="293" t="s">
        <v>70</v>
      </c>
      <c r="T3" s="294"/>
    </row>
    <row r="4" spans="1:22" ht="21" customHeight="1" x14ac:dyDescent="0.25">
      <c r="A4" s="304"/>
      <c r="B4" s="305"/>
      <c r="C4" s="305"/>
      <c r="D4" s="305"/>
      <c r="E4" s="305"/>
      <c r="F4" s="305"/>
      <c r="G4" s="305"/>
      <c r="H4" s="305"/>
      <c r="I4" s="305"/>
      <c r="J4" s="305"/>
      <c r="K4" s="305"/>
      <c r="L4" s="305"/>
      <c r="M4" s="305"/>
      <c r="N4" s="305"/>
      <c r="O4" s="299" t="s">
        <v>71</v>
      </c>
      <c r="P4" s="299"/>
      <c r="Q4" s="299"/>
      <c r="R4" s="16"/>
      <c r="S4" s="25" t="s">
        <v>72</v>
      </c>
      <c r="T4" s="26" t="e">
        <f>IF(H4+S4=0,"",IF(OR(AND(H4=3,S4=4),(AND(H4=2,S4=5))),"Extrema",IF(AND(H4=3,S4=1),"Baja",IF(AND(H4=4,S4=1),"Moderada",IF(H4+S4&gt;7,"Extrema",IF(H4+S4&lt;=4,"Baja",IF(H4+S4&gt;=6,"Alta",IF(H4+S4&lt;=5,"Moderada",""))))))))</f>
        <v>#VALUE!</v>
      </c>
    </row>
    <row r="5" spans="1:22" ht="36" customHeight="1" x14ac:dyDescent="0.25">
      <c r="A5" s="20" t="s">
        <v>16</v>
      </c>
      <c r="B5" s="300" t="str">
        <f>'1. IDENTIFICACIÓN RIESGO'!C5</f>
        <v>PROCESO DE VIGILANCIA Y CONTROL A LA GESTIÓN FISCAL</v>
      </c>
      <c r="C5" s="301"/>
      <c r="D5" s="301"/>
      <c r="E5" s="301"/>
      <c r="F5" s="301"/>
      <c r="G5" s="301"/>
      <c r="H5" s="301"/>
      <c r="I5" s="301"/>
      <c r="J5" s="301"/>
      <c r="K5" s="301"/>
      <c r="L5" s="301"/>
      <c r="M5" s="301"/>
      <c r="N5" s="301"/>
      <c r="O5" s="301"/>
      <c r="P5" s="301"/>
      <c r="Q5" s="301"/>
      <c r="R5" s="16"/>
      <c r="S5" s="27" t="s">
        <v>73</v>
      </c>
      <c r="T5" s="28" t="e">
        <f>IF(H5*S5&gt;=60,"Extrema",IF(H5*S5&gt;=30,"Alta",IF(H5*S5&gt;=15,"Moderada",IF(H5*S5&lt;15,"Baja","Revise"))))</f>
        <v>#VALUE!</v>
      </c>
    </row>
    <row r="6" spans="1:22" ht="27.75" customHeight="1" x14ac:dyDescent="0.25">
      <c r="A6" s="303" t="s">
        <v>74</v>
      </c>
      <c r="B6" s="303" t="s">
        <v>26</v>
      </c>
      <c r="C6" s="296" t="s">
        <v>75</v>
      </c>
      <c r="D6" s="296"/>
      <c r="E6" s="296"/>
      <c r="F6" s="296"/>
      <c r="G6" s="302" t="s">
        <v>76</v>
      </c>
      <c r="H6" s="302"/>
      <c r="I6" s="302"/>
      <c r="J6" s="302"/>
      <c r="K6" s="302"/>
      <c r="L6" s="302"/>
      <c r="M6" s="302"/>
      <c r="N6" s="302"/>
      <c r="O6" s="302"/>
      <c r="P6" s="302"/>
      <c r="Q6" s="302"/>
      <c r="R6" s="16"/>
    </row>
    <row r="7" spans="1:22" ht="27.75" customHeight="1" x14ac:dyDescent="0.25">
      <c r="A7" s="303"/>
      <c r="B7" s="303"/>
      <c r="C7" s="292" t="s">
        <v>77</v>
      </c>
      <c r="D7" s="292"/>
      <c r="E7" s="292"/>
      <c r="F7" s="292"/>
      <c r="G7" s="298" t="s">
        <v>78</v>
      </c>
      <c r="H7" s="297" t="s">
        <v>79</v>
      </c>
      <c r="I7" s="297"/>
      <c r="J7" s="297"/>
      <c r="K7" s="297"/>
      <c r="L7" s="297" t="s">
        <v>80</v>
      </c>
      <c r="M7" s="297"/>
      <c r="N7" s="297"/>
      <c r="O7" s="297"/>
      <c r="P7" s="297"/>
      <c r="Q7" s="297"/>
      <c r="R7" s="16"/>
    </row>
    <row r="8" spans="1:22" ht="26.25" customHeight="1" x14ac:dyDescent="0.25">
      <c r="A8" s="303"/>
      <c r="B8" s="303"/>
      <c r="C8" s="292" t="s">
        <v>81</v>
      </c>
      <c r="D8" s="292" t="s">
        <v>82</v>
      </c>
      <c r="E8" s="58" t="s">
        <v>83</v>
      </c>
      <c r="F8" s="292" t="s">
        <v>84</v>
      </c>
      <c r="G8" s="298"/>
      <c r="H8" s="297" t="s">
        <v>81</v>
      </c>
      <c r="I8" s="297" t="s">
        <v>82</v>
      </c>
      <c r="J8" s="59" t="s">
        <v>83</v>
      </c>
      <c r="K8" s="297" t="s">
        <v>84</v>
      </c>
      <c r="L8" s="286" t="s">
        <v>85</v>
      </c>
      <c r="M8" s="287"/>
      <c r="N8" s="283" t="s">
        <v>86</v>
      </c>
      <c r="O8" s="283" t="s">
        <v>87</v>
      </c>
      <c r="P8" s="283" t="s">
        <v>88</v>
      </c>
      <c r="Q8" s="283" t="s">
        <v>89</v>
      </c>
      <c r="R8" s="16"/>
      <c r="S8" s="295" t="s">
        <v>90</v>
      </c>
      <c r="T8" s="295"/>
    </row>
    <row r="9" spans="1:22" ht="25.5" customHeight="1" x14ac:dyDescent="0.25">
      <c r="A9" s="303"/>
      <c r="B9" s="303"/>
      <c r="C9" s="292"/>
      <c r="D9" s="292"/>
      <c r="E9" s="1" t="s">
        <v>91</v>
      </c>
      <c r="F9" s="292"/>
      <c r="G9" s="298"/>
      <c r="H9" s="297"/>
      <c r="I9" s="297"/>
      <c r="J9" s="1" t="s">
        <v>91</v>
      </c>
      <c r="K9" s="297"/>
      <c r="L9" s="288"/>
      <c r="M9" s="289"/>
      <c r="N9" s="284"/>
      <c r="O9" s="284"/>
      <c r="P9" s="284"/>
      <c r="Q9" s="284"/>
      <c r="R9" s="16"/>
      <c r="S9" s="36" t="s">
        <v>92</v>
      </c>
      <c r="T9" s="36" t="s">
        <v>93</v>
      </c>
      <c r="U9" s="36" t="s">
        <v>94</v>
      </c>
      <c r="V9" s="29"/>
    </row>
    <row r="10" spans="1:22" ht="31.5" x14ac:dyDescent="0.25">
      <c r="A10" s="303"/>
      <c r="B10" s="303"/>
      <c r="C10" s="292"/>
      <c r="D10" s="292"/>
      <c r="E10" s="2" t="s">
        <v>95</v>
      </c>
      <c r="F10" s="292"/>
      <c r="G10" s="298"/>
      <c r="H10" s="297"/>
      <c r="I10" s="297"/>
      <c r="J10" s="2" t="s">
        <v>95</v>
      </c>
      <c r="K10" s="297"/>
      <c r="L10" s="290"/>
      <c r="M10" s="291"/>
      <c r="N10" s="284"/>
      <c r="O10" s="284"/>
      <c r="P10" s="284"/>
      <c r="Q10" s="284"/>
      <c r="R10" s="16"/>
      <c r="S10" s="30" t="s">
        <v>96</v>
      </c>
      <c r="T10" s="31" t="s">
        <v>97</v>
      </c>
      <c r="U10" s="32" t="s">
        <v>98</v>
      </c>
      <c r="V10" s="29"/>
    </row>
    <row r="11" spans="1:22" ht="31.5" x14ac:dyDescent="0.25">
      <c r="A11" s="303"/>
      <c r="B11" s="303"/>
      <c r="C11" s="292"/>
      <c r="D11" s="292"/>
      <c r="E11" s="3" t="s">
        <v>99</v>
      </c>
      <c r="F11" s="292"/>
      <c r="G11" s="298"/>
      <c r="H11" s="297"/>
      <c r="I11" s="297"/>
      <c r="J11" s="3" t="s">
        <v>99</v>
      </c>
      <c r="K11" s="297"/>
      <c r="L11" s="283" t="s">
        <v>100</v>
      </c>
      <c r="M11" s="283" t="s">
        <v>101</v>
      </c>
      <c r="N11" s="284"/>
      <c r="O11" s="284"/>
      <c r="P11" s="284"/>
      <c r="Q11" s="284"/>
      <c r="R11" s="16"/>
      <c r="S11" s="30" t="s">
        <v>102</v>
      </c>
      <c r="T11" s="32" t="s">
        <v>103</v>
      </c>
      <c r="U11" s="32" t="s">
        <v>104</v>
      </c>
      <c r="V11" s="29"/>
    </row>
    <row r="12" spans="1:22" ht="31.5" x14ac:dyDescent="0.25">
      <c r="A12" s="303"/>
      <c r="B12" s="303"/>
      <c r="C12" s="292"/>
      <c r="D12" s="292"/>
      <c r="E12" s="21" t="s">
        <v>105</v>
      </c>
      <c r="F12" s="292"/>
      <c r="G12" s="298"/>
      <c r="H12" s="297"/>
      <c r="I12" s="297"/>
      <c r="J12" s="21" t="s">
        <v>105</v>
      </c>
      <c r="K12" s="297"/>
      <c r="L12" s="285"/>
      <c r="M12" s="285"/>
      <c r="N12" s="285"/>
      <c r="O12" s="285"/>
      <c r="P12" s="285"/>
      <c r="Q12" s="285"/>
      <c r="R12" s="16"/>
      <c r="S12" s="30" t="s">
        <v>106</v>
      </c>
      <c r="T12" s="32" t="s">
        <v>107</v>
      </c>
      <c r="U12" s="32" t="s">
        <v>108</v>
      </c>
      <c r="V12" s="29"/>
    </row>
    <row r="13" spans="1:22" ht="208.5" customHeight="1" x14ac:dyDescent="0.25">
      <c r="A13" s="81" t="str">
        <f>+'1. IDENTIFICACIÓN RIESGO'!D9</f>
        <v>Omitir información que permita configurar presuntos hallazgos y no dar traslado a las autoridades competentes, o impedir el impulso propio en un proceso sancionatorio.</v>
      </c>
      <c r="B13" s="81" t="str">
        <f>+'1. IDENTIFICACIÓN RIESGO'!C9</f>
        <v>8. Corrupción</v>
      </c>
      <c r="C13" s="82">
        <v>3</v>
      </c>
      <c r="D13" s="82">
        <v>20</v>
      </c>
      <c r="E13" s="83" t="str">
        <f>IF(B13="8. Corrupción",IF(C13*D13&gt;=60,"Extrema",IF(C13*D13&gt;=30,"Alta",IF(C13*D13&gt;=15,"Moderada",IF(C13*D13&lt;15,"Baja","Revise")))),IF(C13+D13=0,"",IF(OR(AND(C13=3,D13=4),(AND(C13=2,D13=5))),"Extrema",IF(OR(AND(C13=3,D13=1),(AND(C13=2,D13=2))),"Baja",IF(OR(AND(C13=4,D13=1),AND(C13=3,D13=2),AND(C13=2,D13=3),AND(C13=1,D13=3)),"Moderada",IF(C13+D13&gt;=8,"Extrema",IF(C13+D13&lt;4,"Baja",IF(C13+D13&gt;=6,"Alta","Alta"))))))))</f>
        <v>Extrema</v>
      </c>
      <c r="F13" s="81" t="str">
        <f>IF(B13="8. Corrupción",IF(E13="Baja",$U$10,IF(E13="Moderada",$U$11,IF(E13="Alta",$U$12,IF(E13="Extrema",$U$13)))),IF(E13="Baja",$T$10,IF(E13="Moderada",$T$11,IF(E13="Alta",$T$12,IF(E13="Extrema",$T$13)))))</f>
        <v>Tratamiento prioritario. Se deben implementar los controles orientados a reducir la posibilidad de ocurrencia del riesgo o disminuir el impacto de sus efectos y tomar las medidas de protección.</v>
      </c>
      <c r="G13" s="84" t="s">
        <v>109</v>
      </c>
      <c r="H13" s="82">
        <f>IF('TABLAS VALORACION'!C39&gt;76,C13-2,IF('TABLAS VALORACION'!C39&gt;50,C13-1,IF('TABLAS VALORACION'!C39&lt;50,C13,"")))</f>
        <v>2</v>
      </c>
      <c r="I13" s="85">
        <f>+D13</f>
        <v>20</v>
      </c>
      <c r="J13" s="83" t="str">
        <f>IF(B13="8. Corrupción",IF(H13*I13&gt;=60,"Extrema",IF(H13*I13&gt;=30,"Alta",IF(H13*I13&gt;=15,"Moderada",IF(H13*I13&lt;15,"Baja","Revise")))),IF(H13+I13=0,"",IF(OR(AND(H13=3,I13=4),(AND(H13=2,I13=5))),"Extrema",IF(OR(AND(H13=3,I13=1),(AND(H13=2,I13=2))),"Baja",IF(OR(AND(H13=4,I13=1),AND(H13=3,I13=2),AND(H13=2,I13=3),AND(H13=1,I13=3)),"Moderada",IF(H13+I13&gt;=8,"Extrema",IF(H13+I13&lt;4,"Baja",IF(H13+I13&gt;=6,"Alta","Alta"))))))))</f>
        <v>Alta</v>
      </c>
      <c r="K13" s="81" t="str">
        <f>IF(B13="8. Corrupción",IF(J13="Baja",$U$10,IF(J13="Moderada",$U$11,IF(J13="Alta",$U$12,IF(J13="Extrema",$U$13)))),IF(J13="Baja",$T$10,IF(J13="Moderada",$T$11,IF(J13="Alta",$T$12,IF(J13="Extrema",$T$13)))))</f>
        <v xml:space="preserve">Llevar los riesgos a la Zona de Riesgo Moderada, Baja o eliminarlo. </v>
      </c>
      <c r="L13" s="86">
        <v>42371</v>
      </c>
      <c r="M13" s="103">
        <v>42735</v>
      </c>
      <c r="N13" s="108" t="s">
        <v>110</v>
      </c>
      <c r="O13" s="108" t="s">
        <v>111</v>
      </c>
      <c r="P13" s="84" t="s">
        <v>112</v>
      </c>
      <c r="Q13" s="107" t="s">
        <v>113</v>
      </c>
      <c r="R13" s="16"/>
      <c r="S13" s="33" t="s">
        <v>114</v>
      </c>
      <c r="T13" s="34" t="s">
        <v>115</v>
      </c>
      <c r="U13" s="34" t="s">
        <v>116</v>
      </c>
    </row>
    <row r="14" spans="1:22" ht="212.25" customHeight="1" x14ac:dyDescent="0.25">
      <c r="A14" s="81" t="str">
        <f>+'1. IDENTIFICACIÓN RIESGO'!D10</f>
        <v xml:space="preserve">Falta de conocimiento y/ó experticia por parte del talento humano designado para el desarrollo del proceso auditor por la alta rotación de funcionarios nuevos en el proceso auditor de la entidad. </v>
      </c>
      <c r="B14" s="81" t="str">
        <f>+'1. IDENTIFICACIÓN RIESGO'!C10</f>
        <v>1. Estrategico</v>
      </c>
      <c r="C14" s="82">
        <v>3</v>
      </c>
      <c r="D14" s="82">
        <v>4</v>
      </c>
      <c r="E14" s="83" t="str">
        <f>IF(B14="8. Corrupción",IF(C14*D14&gt;=60,"Extrema",IF(C14*D14&gt;=30,"Alta",IF(C14*D14&gt;=15,"Moderada",IF(C14*D14&lt;15,"Baja","Revise")))),IF(C14+D14=0,"",IF(OR(AND(C14=3,D14=4),(AND(C14=2,D14=5))),"Extrema",IF(OR(AND(C14=3,D14=1),(AND(C14=2,D14=2))),"Baja",IF(OR(AND(C14=4,D14=1),AND(C14=3,D14=2),AND(C14=2,D14=3),AND(C14=1,D14=3)),"Moderada",IF(C14+D14&gt;=8,"Extrema",IF(C14+D14&lt;4,"Baja",IF(C14+D14&gt;=6,"Alta","Alta"))))))))</f>
        <v>Extrema</v>
      </c>
      <c r="F14" s="81" t="str">
        <f>IF(B14="8. Corrupción",IF(E14="Baja",$U$10,IF(E14="Moderada",$U$11,IF(E14="Alta",$U$12,IF(E14="Extrema",$U$13)))),IF(E14="Baja",$T$10,IF(E14="Moderada",$T$11,IF(E14="Alta",$T$12,IF(E14="Extrema",$T$13)))))</f>
        <v>Reducir el riesgo, Evitar,  compartir o transferir</v>
      </c>
      <c r="G14" s="84" t="s">
        <v>117</v>
      </c>
      <c r="H14" s="82">
        <f>IF('TABLAS VALORACION'!D39&gt;=76,C14-2,IF('TABLAS VALORACION'!D39&gt;50,C14-1,IF('TABLAS VALORACION'!D39&lt;=50,C14,"")))</f>
        <v>2</v>
      </c>
      <c r="I14" s="85">
        <f>+D14</f>
        <v>4</v>
      </c>
      <c r="J14" s="83" t="str">
        <f>IF(B14="8. Corrupción",IF(H14*I14&gt;=60,"Extrema",IF(H14*I14&gt;=30,"Alta",IF(H14*I14&gt;=15,"Moderada",IF(H14*I14&lt;15,"Baja","Revise")))),IF(H14+I14=0,"",IF(OR(AND(H14=3,I14=4),(AND(H14=2,I14=5))),"Extrema",IF(OR(AND(H14=3,I14=1),(AND(H14=2,I14=2))),"Baja",IF(OR(AND(H14=4,I14=1),AND(H14=3,I14=2),AND(H14=2,I14=3),AND(H14=1,I14=3)),"Moderada",IF(H14+I14&gt;=8,"Extrema",IF(H14+I14&lt;4,"Baja",IF(H14+I14&gt;=6,"Alta","Alta"))))))))</f>
        <v>Alta</v>
      </c>
      <c r="K14" s="81" t="str">
        <f>IF(B14="8. Corrupción",IF(J14="Baja",$U$10,IF(J14="Moderada",$U$11,IF(J14="Alta",$U$12,IF(J14="Extrema",$U$13)))),IF(J14="Baja",$T$10,IF(J14="Moderada",$T$11,IF(J14="Alta",$T$12,IF(J14="Extrema",$T$13)))))</f>
        <v>Reducir el riesgo, evitar el riesgo, compartir o transferir.</v>
      </c>
      <c r="L14" s="86">
        <v>42371</v>
      </c>
      <c r="M14" s="103">
        <v>42735</v>
      </c>
      <c r="N14" s="84" t="s">
        <v>118</v>
      </c>
      <c r="O14" s="84" t="s">
        <v>119</v>
      </c>
      <c r="P14" s="84" t="s">
        <v>112</v>
      </c>
      <c r="Q14" s="84" t="s">
        <v>120</v>
      </c>
      <c r="R14" s="16"/>
    </row>
    <row r="15" spans="1:22" ht="128.25" x14ac:dyDescent="0.25">
      <c r="A15" s="81" t="str">
        <f>+'1. IDENTIFICACIÓN RIESGO'!D11</f>
        <v xml:space="preserve">Falta de efectividad en los resultados del ejercicio del control fiscal.  </v>
      </c>
      <c r="B15" s="81" t="str">
        <f>+'1. IDENTIFICACIÓN RIESGO'!C11</f>
        <v>1. Estrategico</v>
      </c>
      <c r="C15" s="82">
        <v>4</v>
      </c>
      <c r="D15" s="82">
        <v>4</v>
      </c>
      <c r="E15" s="83" t="str">
        <f>IF(B15="8. Corrupción",IF(C15*D15&gt;=60,"Extrema",IF(C15*D15&gt;=30,"Alta",IF(C15*D15&gt;=15,"Moderada",IF(C15*D15&lt;15,"Baja","Revise")))),IF(C15+D15=0,"",IF(OR(AND(C15=3,D15=4),(AND(C15=2,D15=5))),"Extrema",IF(OR(AND(C15=3,D15=1),(AND(C15=2,D15=2))),"Baja",IF(OR(AND(C15=4,D15=1),AND(C15=3,D15=2),AND(C15=2,D15=3),AND(C15=1,D15=3)),"Moderada",IF(C15+D15&gt;=8,"Extrema",IF(C15+D15&lt;4,"Baja",IF(C15+D15&gt;=6,"Alta","Alta"))))))))</f>
        <v>Extrema</v>
      </c>
      <c r="F15" s="81" t="str">
        <f>IF(B15="8. Corrupción",IF(E15="Baja",$U$10,IF(E15="Moderada",$U$11,IF(E15="Alta",$U$12,IF(E15="Extrema",$U$13)))),IF(E15="Baja",$T$10,IF(E15="Moderada",$T$11,IF(E15="Alta",$T$12,IF(E15="Extrema",$T$13)))))</f>
        <v>Reducir el riesgo, Evitar,  compartir o transferir</v>
      </c>
      <c r="G15" s="84" t="s">
        <v>121</v>
      </c>
      <c r="H15" s="82">
        <f>IF('TABLAS VALORACION'!E39&gt;=76,C15-2,IF('TABLAS VALORACION'!E39&gt;50,C15-1,IF('TABLAS VALORACION'!E39&lt;=50,C15,"")))</f>
        <v>2</v>
      </c>
      <c r="I15" s="85">
        <f>+D15</f>
        <v>4</v>
      </c>
      <c r="J15" s="83" t="str">
        <f>IF(B15="8. Corrupción",IF(H15*I15&gt;=60,"Extrema",IF(H15*I15&gt;=30,"Alta",IF(H15*I15&gt;=15,"Moderada",IF(H15*I15&lt;15,"Baja","Revise")))),IF(H15+I15=0,"",IF(OR(AND(H15=3,I15=4),(AND(H15=2,I15=5))),"Extrema",IF(OR(AND(H15=3,I15=1),(AND(H15=2,I15=2))),"Baja",IF(OR(AND(H15=4,I15=1),AND(H15=3,I15=2),AND(H15=2,I15=3),AND(H15=1,I15=3)),"Moderada",IF(H15+I15&gt;=8,"Extrema",IF(H15+I15&lt;4,"Baja",IF(H15+I15&gt;=6,"Alta","Alta"))))))))</f>
        <v>Alta</v>
      </c>
      <c r="K15" s="81" t="str">
        <f>IF(B15="8. Corrupción",IF(J15="Baja",$U$10,IF(J15="Moderada",$U$11,IF(J15="Alta",$U$12,IF(J15="Extrema",$U$13)))),IF(J15="Baja",$T$10,IF(J15="Moderada",$T$11,IF(J15="Alta",$T$12,IF(J15="Extrema",$T$13)))))</f>
        <v>Reducir el riesgo, evitar el riesgo, compartir o transferir.</v>
      </c>
      <c r="L15" s="86">
        <v>42371</v>
      </c>
      <c r="M15" s="103">
        <v>42735</v>
      </c>
      <c r="N15" s="84" t="s">
        <v>489</v>
      </c>
      <c r="O15" s="108" t="s">
        <v>490</v>
      </c>
      <c r="P15" s="84" t="s">
        <v>112</v>
      </c>
      <c r="Q15" s="84" t="s">
        <v>122</v>
      </c>
      <c r="R15" s="16"/>
    </row>
    <row r="16" spans="1:22" ht="44.25" customHeight="1" x14ac:dyDescent="0.25">
      <c r="A16" s="81"/>
      <c r="B16" s="81"/>
      <c r="C16" s="82"/>
      <c r="D16" s="82"/>
      <c r="E16" s="83" t="str">
        <f>IF(B16="8. Corrupción",IF(C16*D16&gt;=60,"Extrema",IF(C16*D16&gt;=30,"Alta",IF(C16*D16&gt;=15,"Moderada",IF(C16*D16&lt;15,"Baja","Revise")))),IF(C16+D16=0,"",IF(OR(AND(C16=3,D16=4),(AND(C16=2,D16=5))),"Extrema",IF(OR(AND(C16=3,D16=1),(AND(C16=2,D16=2))),"Baja",IF(OR(AND(C16=4,D16=1),AND(C16=3,D16=2),AND(C16=2,D16=3),AND(C16=1,D16=3)),"Moderada",IF(C16+D16&gt;=8,"Extrema",IF(C16+D16&lt;4,"Baja",IF(C16+D16&gt;=6,"Alta","Alta"))))))))</f>
        <v/>
      </c>
      <c r="F16" s="81" t="b">
        <f>IF(B16="8. Corrupción",IF(E16="Baja",$U$10,IF(E16="Moderada",$U$11,IF(E16="Alta",$U$12,IF(E16="Extrema",$U$13)))),IF(E16="Baja",$T$10,IF(E16="Moderada",$T$11,IF(E16="Alta",$T$12,IF(E16="Extrema",$T$13)))))</f>
        <v>0</v>
      </c>
      <c r="G16" s="84"/>
      <c r="H16" s="82">
        <f>IF('TABLAS VALORACION'!E39&gt;76,C16-2,IF('TABLAS VALORACION'!E39&gt;50,C16-1,IF('TABLAS VALORACION'!E39&lt;50,C16,"")))</f>
        <v>-2</v>
      </c>
      <c r="I16" s="85">
        <f>+D16</f>
        <v>0</v>
      </c>
      <c r="J16" s="83" t="str">
        <f>IF(B16="8. Corrupción",IF(H16*I16&gt;=60,"Extrema",IF(H16*I16&gt;=30,"Alta",IF(H16*I16&gt;=15,"Moderada",IF(H16*I16&lt;15,"Baja","Revise")))),IF(H16+I16=0,"",IF(OR(AND(H16=3,I16=4),(AND(H16=2,I16=5))),"Extrema",IF(OR(AND(H16=3,I16=1),(AND(H16=2,I16=2))),"Baja",IF(OR(AND(H16=4,I16=1),AND(H16=3,I16=2),AND(H16=2,I16=3),AND(H16=1,I16=3)),"Moderada",IF(H16+I16&gt;=8,"Extrema",IF(H16+I16&lt;4,"Baja",IF(H16+I16&gt;=6,"Alta","Alta"))))))))</f>
        <v>Baja</v>
      </c>
      <c r="K16" s="81" t="str">
        <f>IF(B16="8. Corrupción",IF(J16="Baja",$U$10,IF(J16="Moderada",$U$11,IF(J16="Alta",$U$12,IF(J16="Extrema",$U$13)))),IF(J16="Baja",$T$10,IF(J16="Moderada",$T$11,IF(J16="Alta",$T$12,IF(J16="Extrema",$T$13)))))</f>
        <v>Asumir el riesgo.</v>
      </c>
      <c r="L16" s="84"/>
      <c r="M16" s="84"/>
      <c r="N16" s="84"/>
      <c r="O16" s="84"/>
      <c r="P16" s="84"/>
      <c r="Q16" s="84"/>
      <c r="R16" s="16"/>
    </row>
    <row r="17" spans="1:18" ht="44.25" customHeight="1" x14ac:dyDescent="0.25">
      <c r="A17" s="81">
        <f>+'1. IDENTIFICACIÓN RIESGO'!D13</f>
        <v>0</v>
      </c>
      <c r="B17" s="81">
        <f>+'1. IDENTIFICACIÓN RIESGO'!C13</f>
        <v>0</v>
      </c>
      <c r="C17" s="82"/>
      <c r="D17" s="82"/>
      <c r="E17" s="83" t="str">
        <f>IF(B17="8. Corrupción",IF(C17*D17&gt;=60,"Extrema",IF(C17*D17&gt;=30,"Alta",IF(C17*D17&gt;=15,"Moderada",IF(C17*D17&lt;15,"Baja","Revise")))),IF(C17+D17=0,"",IF(OR(AND(C17=3,D17=4),(AND(C17=2,D17=5))),"Extrema",IF(OR(AND(C17=3,D17=1),(AND(C17=2,D17=2))),"Baja",IF(OR(AND(C17=4,D17=1),AND(C17=3,D17=2),AND(C17=2,D17=3),AND(C17=1,D17=3)),"Moderada",IF(C17+D17&gt;=8,"Extrema",IF(C17+D17&lt;4,"Baja",IF(C17+D17&gt;=6,"Alta","Alta"))))))))</f>
        <v/>
      </c>
      <c r="F17" s="81" t="b">
        <f>IF(B17="8. Corrupción",IF(E17="Baja",$U$10,IF(E17="Moderada",$U$11,IF(E17="Alta",$U$12,IF(E17="Extrema",$U$13)))),IF(E17="Baja",$T$10,IF(E17="Moderada",$T$11,IF(E17="Alta",$T$12,IF(E17="Extrema",$T$13)))))</f>
        <v>0</v>
      </c>
      <c r="G17" s="84"/>
      <c r="H17" s="82">
        <f>IF('TABLAS VALORACION'!F39&gt;76,C17-2,IF('TABLAS VALORACION'!F39&gt;50,C17-1,IF('TABLAS VALORACION'!F39&lt;50,C17,"")))</f>
        <v>0</v>
      </c>
      <c r="I17" s="85">
        <f>+D17</f>
        <v>0</v>
      </c>
      <c r="J17" s="83" t="str">
        <f>IF(B17="8. Corrupción",IF(H17*I17&gt;=60,"Extrema",IF(H17*I17&gt;=30,"Alta",IF(H17*I17&gt;=15,"Moderada",IF(H17*I17&lt;15,"Baja","Revise")))),IF(H17+I17=0,"",IF(OR(AND(H17=3,I17=4),(AND(H17=2,I17=5))),"Extrema",IF(OR(AND(H17=3,I17=1),(AND(H17=2,I17=2))),"Baja",IF(OR(AND(H17=4,I17=1),AND(H17=3,I17=2),AND(H17=2,I17=3),AND(H17=1,I17=3)),"Moderada",IF(H17+I17&gt;=8,"Extrema",IF(H17+I17&lt;4,"Baja",IF(H17+I17&gt;=6,"Alta","Alta"))))))))</f>
        <v/>
      </c>
      <c r="K17" s="81" t="b">
        <f>IF(B17="8. Corrupción",IF(J17="Baja",$U$10,IF(J17="Moderada",$U$11,IF(J17="Alta",$U$12,IF(J17="Extrema",$U$13)))),IF(J17="Baja",$T$10,IF(J17="Moderada",$T$11,IF(J17="Alta",$T$12,IF(J17="Extrema",$T$13)))))</f>
        <v>0</v>
      </c>
      <c r="L17" s="84"/>
      <c r="M17" s="84"/>
      <c r="N17" s="84"/>
      <c r="O17" s="84"/>
      <c r="P17" s="84"/>
      <c r="Q17" s="84"/>
      <c r="R17" s="16"/>
    </row>
  </sheetData>
  <sheetProtection formatCells="0" formatColumns="0" formatRows="0"/>
  <protectedRanges>
    <protectedRange sqref="E13:F17 J13:J17" name="Rango1"/>
  </protectedRanges>
  <mergeCells count="30">
    <mergeCell ref="A6:A12"/>
    <mergeCell ref="B6:B12"/>
    <mergeCell ref="C8:C12"/>
    <mergeCell ref="D8:D12"/>
    <mergeCell ref="A2:A4"/>
    <mergeCell ref="B2:N4"/>
    <mergeCell ref="I8:I12"/>
    <mergeCell ref="K8:K12"/>
    <mergeCell ref="N8:N12"/>
    <mergeCell ref="S3:T3"/>
    <mergeCell ref="S2:T2"/>
    <mergeCell ref="C6:F6"/>
    <mergeCell ref="S8:T8"/>
    <mergeCell ref="C7:F7"/>
    <mergeCell ref="H7:K7"/>
    <mergeCell ref="G7:G12"/>
    <mergeCell ref="H8:H12"/>
    <mergeCell ref="P8:P12"/>
    <mergeCell ref="Q8:Q12"/>
    <mergeCell ref="O2:Q2"/>
    <mergeCell ref="O3:Q3"/>
    <mergeCell ref="O4:Q4"/>
    <mergeCell ref="B5:Q5"/>
    <mergeCell ref="G6:Q6"/>
    <mergeCell ref="L7:Q7"/>
    <mergeCell ref="O8:O12"/>
    <mergeCell ref="L8:M10"/>
    <mergeCell ref="L11:L12"/>
    <mergeCell ref="M11:M12"/>
    <mergeCell ref="F8:F12"/>
  </mergeCells>
  <conditionalFormatting sqref="T4">
    <cfRule type="containsText" dxfId="73" priority="56" operator="containsText" text="extrema">
      <formula>NOT(ISERROR(SEARCH("extrema",T4)))</formula>
    </cfRule>
    <cfRule type="containsText" dxfId="72" priority="57" operator="containsText" text="alta">
      <formula>NOT(ISERROR(SEARCH("alta",T4)))</formula>
    </cfRule>
    <cfRule type="containsText" dxfId="71" priority="58" operator="containsText" text="moderada">
      <formula>NOT(ISERROR(SEARCH("moderada",T4)))</formula>
    </cfRule>
    <cfRule type="containsText" dxfId="70" priority="59" operator="containsText" text="baja">
      <formula>NOT(ISERROR(SEARCH("baja",T4)))</formula>
    </cfRule>
    <cfRule type="containsText" dxfId="69" priority="60" operator="containsText" text="23">
      <formula>NOT(ISERROR(SEARCH("23",T4)))</formula>
    </cfRule>
  </conditionalFormatting>
  <conditionalFormatting sqref="T5">
    <cfRule type="containsText" dxfId="68" priority="52" operator="containsText" text="extrema">
      <formula>NOT(ISERROR(SEARCH("extrema",T5)))</formula>
    </cfRule>
    <cfRule type="containsText" dxfId="67" priority="53" operator="containsText" text="alta">
      <formula>NOT(ISERROR(SEARCH("alta",T5)))</formula>
    </cfRule>
    <cfRule type="containsText" dxfId="66" priority="54" operator="containsText" text="moderada">
      <formula>NOT(ISERROR(SEARCH("moderada",T5)))</formula>
    </cfRule>
    <cfRule type="containsText" dxfId="65" priority="55" operator="containsText" text="baja">
      <formula>NOT(ISERROR(SEARCH("baja",T5)))</formula>
    </cfRule>
  </conditionalFormatting>
  <conditionalFormatting sqref="T5">
    <cfRule type="colorScale" priority="51">
      <colorScale>
        <cfvo type="min"/>
        <cfvo type="max"/>
        <color rgb="FFED7D31"/>
        <color rgb="FFFFEF9C"/>
      </colorScale>
    </cfRule>
  </conditionalFormatting>
  <conditionalFormatting sqref="E13">
    <cfRule type="containsText" dxfId="64" priority="31" operator="containsText" text="extrema">
      <formula>NOT(ISERROR(SEARCH("extrema",E13)))</formula>
    </cfRule>
    <cfRule type="containsText" dxfId="63" priority="32" operator="containsText" text="alta">
      <formula>NOT(ISERROR(SEARCH("alta",E13)))</formula>
    </cfRule>
    <cfRule type="containsText" dxfId="62" priority="33" operator="containsText" text="moderada">
      <formula>NOT(ISERROR(SEARCH("moderada",E13)))</formula>
    </cfRule>
    <cfRule type="containsText" dxfId="61" priority="34" operator="containsText" text="baja">
      <formula>NOT(ISERROR(SEARCH("baja",E13)))</formula>
    </cfRule>
    <cfRule type="containsText" dxfId="60" priority="35" operator="containsText" text="23">
      <formula>NOT(ISERROR(SEARCH("23",E13)))</formula>
    </cfRule>
  </conditionalFormatting>
  <conditionalFormatting sqref="E14:E17">
    <cfRule type="containsText" dxfId="59" priority="26" operator="containsText" text="extrema">
      <formula>NOT(ISERROR(SEARCH("extrema",E14)))</formula>
    </cfRule>
    <cfRule type="containsText" dxfId="58" priority="27" operator="containsText" text="alta">
      <formula>NOT(ISERROR(SEARCH("alta",E14)))</formula>
    </cfRule>
    <cfRule type="containsText" dxfId="57" priority="28" operator="containsText" text="moderada">
      <formula>NOT(ISERROR(SEARCH("moderada",E14)))</formula>
    </cfRule>
    <cfRule type="containsText" dxfId="56" priority="29" operator="containsText" text="baja">
      <formula>NOT(ISERROR(SEARCH("baja",E14)))</formula>
    </cfRule>
    <cfRule type="containsText" dxfId="55" priority="30" operator="containsText" text="23">
      <formula>NOT(ISERROR(SEARCH("23",E14)))</formula>
    </cfRule>
  </conditionalFormatting>
  <conditionalFormatting sqref="J13:J17">
    <cfRule type="containsText" dxfId="54" priority="11" operator="containsText" text="extrema">
      <formula>NOT(ISERROR(SEARCH("extrema",J13)))</formula>
    </cfRule>
    <cfRule type="containsText" dxfId="53" priority="12" operator="containsText" text="alta">
      <formula>NOT(ISERROR(SEARCH("alta",J13)))</formula>
    </cfRule>
    <cfRule type="containsText" dxfId="52" priority="13" operator="containsText" text="moderada">
      <formula>NOT(ISERROR(SEARCH("moderada",J13)))</formula>
    </cfRule>
    <cfRule type="containsText" dxfId="51" priority="14" operator="containsText" text="baja">
      <formula>NOT(ISERROR(SEARCH("baja",J13)))</formula>
    </cfRule>
    <cfRule type="containsText" dxfId="50" priority="15" operator="containsText" text="23">
      <formula>NOT(ISERROR(SEARCH("23",J13)))</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 VALORACION'!$B$4:$B$26</xm:f>
          </x14:formula1>
          <xm:sqref>G13:G17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3"/>
  <sheetViews>
    <sheetView tabSelected="1" topLeftCell="F4" zoomScale="118" zoomScaleNormal="118" workbookViewId="0">
      <selection activeCell="L14" sqref="L14"/>
    </sheetView>
  </sheetViews>
  <sheetFormatPr baseColWidth="10" defaultColWidth="9.140625" defaultRowHeight="14.25" x14ac:dyDescent="0.2"/>
  <cols>
    <col min="1" max="1" width="17.42578125" style="12" customWidth="1"/>
    <col min="2" max="2" width="12.7109375" style="141" customWidth="1"/>
    <col min="3" max="3" width="29.5703125" style="12" customWidth="1"/>
    <col min="4" max="4" width="24.5703125" style="12" customWidth="1"/>
    <col min="5" max="5" width="31.42578125" style="12" customWidth="1"/>
    <col min="6" max="6" width="5.140625" style="12" customWidth="1"/>
    <col min="7" max="7" width="4.140625" style="12" customWidth="1"/>
    <col min="8" max="8" width="21.5703125" style="12" customWidth="1"/>
    <col min="9" max="9" width="13.140625" style="12" customWidth="1"/>
    <col min="10" max="10" width="5.42578125" style="12" customWidth="1"/>
    <col min="11" max="11" width="5" style="12" customWidth="1"/>
    <col min="12" max="12" width="24" style="12" customWidth="1"/>
    <col min="13" max="13" width="12.7109375" style="12" customWidth="1"/>
    <col min="14" max="14" width="11.7109375" style="12" customWidth="1"/>
    <col min="15" max="16" width="19.28515625" style="12" customWidth="1"/>
    <col min="17" max="17" width="14.5703125" style="12" customWidth="1"/>
    <col min="18" max="18" width="11.140625" style="12" customWidth="1"/>
    <col min="19" max="19" width="46" style="109" customWidth="1"/>
    <col min="20" max="20" width="11.42578125" style="112" customWidth="1"/>
    <col min="21" max="21" width="45.85546875" style="48" customWidth="1"/>
    <col min="22" max="22" width="17.140625" style="12" customWidth="1"/>
    <col min="23" max="23" width="21.7109375" style="12" customWidth="1"/>
    <col min="24" max="42" width="11.42578125" style="184" customWidth="1"/>
    <col min="43" max="256" width="11.42578125" style="12" customWidth="1"/>
    <col min="257" max="16384" width="9.140625" style="110"/>
  </cols>
  <sheetData>
    <row r="1" spans="1:25" x14ac:dyDescent="0.2">
      <c r="A1" s="113"/>
      <c r="B1" s="137"/>
      <c r="C1" s="114"/>
      <c r="D1" s="114"/>
      <c r="E1" s="114"/>
      <c r="F1" s="114"/>
      <c r="G1" s="114"/>
      <c r="H1" s="114"/>
      <c r="I1" s="114"/>
      <c r="J1" s="114"/>
      <c r="K1" s="114"/>
      <c r="L1" s="114"/>
      <c r="M1" s="114"/>
      <c r="N1" s="114"/>
      <c r="O1" s="114"/>
      <c r="P1" s="114"/>
      <c r="Q1" s="114"/>
      <c r="R1" s="114"/>
      <c r="S1" s="115"/>
      <c r="T1" s="116"/>
      <c r="U1" s="117"/>
      <c r="V1" s="114"/>
      <c r="W1" s="118"/>
    </row>
    <row r="2" spans="1:25" ht="15" customHeight="1" x14ac:dyDescent="0.2">
      <c r="A2" s="356" t="s">
        <v>66</v>
      </c>
      <c r="B2" s="352" t="s">
        <v>488</v>
      </c>
      <c r="C2" s="352"/>
      <c r="D2" s="352"/>
      <c r="E2" s="352"/>
      <c r="F2" s="352"/>
      <c r="G2" s="352"/>
      <c r="H2" s="352"/>
      <c r="I2" s="352"/>
      <c r="J2" s="352"/>
      <c r="K2" s="352"/>
      <c r="L2" s="352"/>
      <c r="M2" s="352"/>
      <c r="N2" s="352"/>
      <c r="O2" s="352"/>
      <c r="P2" s="352"/>
      <c r="Q2" s="352"/>
      <c r="R2" s="352"/>
      <c r="S2" s="352"/>
      <c r="T2" s="352"/>
      <c r="U2" s="357" t="s">
        <v>123</v>
      </c>
      <c r="V2" s="357"/>
      <c r="W2" s="357"/>
    </row>
    <row r="3" spans="1:25" ht="15" customHeight="1" x14ac:dyDescent="0.2">
      <c r="A3" s="356"/>
      <c r="B3" s="352"/>
      <c r="C3" s="352"/>
      <c r="D3" s="352"/>
      <c r="E3" s="352"/>
      <c r="F3" s="352"/>
      <c r="G3" s="352"/>
      <c r="H3" s="352"/>
      <c r="I3" s="352"/>
      <c r="J3" s="352"/>
      <c r="K3" s="352"/>
      <c r="L3" s="352"/>
      <c r="M3" s="352"/>
      <c r="N3" s="352"/>
      <c r="O3" s="352"/>
      <c r="P3" s="352"/>
      <c r="Q3" s="352"/>
      <c r="R3" s="352"/>
      <c r="S3" s="352"/>
      <c r="T3" s="352"/>
      <c r="U3" s="357" t="s">
        <v>5</v>
      </c>
      <c r="V3" s="357"/>
      <c r="W3" s="357"/>
    </row>
    <row r="4" spans="1:25" ht="49.5" customHeight="1" x14ac:dyDescent="0.2">
      <c r="A4" s="356"/>
      <c r="B4" s="352"/>
      <c r="C4" s="352"/>
      <c r="D4" s="352"/>
      <c r="E4" s="352"/>
      <c r="F4" s="352"/>
      <c r="G4" s="352"/>
      <c r="H4" s="352"/>
      <c r="I4" s="352"/>
      <c r="J4" s="352"/>
      <c r="K4" s="352"/>
      <c r="L4" s="352"/>
      <c r="M4" s="352"/>
      <c r="N4" s="352"/>
      <c r="O4" s="352"/>
      <c r="P4" s="352"/>
      <c r="Q4" s="352"/>
      <c r="R4" s="352"/>
      <c r="S4" s="352"/>
      <c r="T4" s="352"/>
      <c r="U4" s="357" t="s">
        <v>124</v>
      </c>
      <c r="V4" s="357"/>
      <c r="W4" s="357"/>
    </row>
    <row r="5" spans="1:25" ht="31.5" customHeight="1" x14ac:dyDescent="0.2">
      <c r="A5" s="353" t="s">
        <v>125</v>
      </c>
      <c r="B5" s="353"/>
      <c r="C5" s="353"/>
      <c r="D5" s="353"/>
      <c r="E5" s="353"/>
      <c r="F5" s="353"/>
      <c r="G5" s="353"/>
      <c r="H5" s="353"/>
      <c r="I5" s="353"/>
      <c r="J5" s="353"/>
      <c r="K5" s="353"/>
      <c r="L5" s="353"/>
      <c r="M5" s="353"/>
      <c r="N5" s="353"/>
      <c r="O5" s="353"/>
      <c r="P5" s="353"/>
      <c r="Q5" s="353"/>
      <c r="R5" s="353"/>
      <c r="S5" s="353"/>
      <c r="T5" s="353"/>
      <c r="U5" s="353"/>
      <c r="V5" s="353"/>
      <c r="W5" s="353"/>
    </row>
    <row r="6" spans="1:25" ht="32.25" customHeight="1" x14ac:dyDescent="0.2">
      <c r="A6" s="351" t="s">
        <v>126</v>
      </c>
      <c r="B6" s="351"/>
      <c r="C6" s="351"/>
      <c r="D6" s="351"/>
      <c r="E6" s="351"/>
      <c r="F6" s="351" t="s">
        <v>127</v>
      </c>
      <c r="G6" s="351"/>
      <c r="H6" s="351"/>
      <c r="I6" s="351"/>
      <c r="J6" s="351"/>
      <c r="K6" s="351"/>
      <c r="L6" s="351"/>
      <c r="M6" s="351"/>
      <c r="N6" s="351"/>
      <c r="O6" s="351"/>
      <c r="P6" s="351"/>
      <c r="Q6" s="351"/>
      <c r="R6" s="351"/>
      <c r="S6" s="358" t="s">
        <v>128</v>
      </c>
      <c r="T6" s="358"/>
      <c r="U6" s="354" t="s">
        <v>129</v>
      </c>
      <c r="V6" s="354"/>
      <c r="W6" s="354"/>
    </row>
    <row r="7" spans="1:25" ht="14.25" customHeight="1" x14ac:dyDescent="0.2">
      <c r="A7" s="351" t="s">
        <v>15</v>
      </c>
      <c r="B7" s="355" t="s">
        <v>26</v>
      </c>
      <c r="C7" s="351" t="s">
        <v>130</v>
      </c>
      <c r="D7" s="351" t="s">
        <v>74</v>
      </c>
      <c r="E7" s="351" t="s">
        <v>131</v>
      </c>
      <c r="F7" s="351" t="s">
        <v>75</v>
      </c>
      <c r="G7" s="351"/>
      <c r="H7" s="351"/>
      <c r="I7" s="351" t="s">
        <v>76</v>
      </c>
      <c r="J7" s="351"/>
      <c r="K7" s="351"/>
      <c r="L7" s="351"/>
      <c r="M7" s="351"/>
      <c r="N7" s="351"/>
      <c r="O7" s="351"/>
      <c r="P7" s="351"/>
      <c r="Q7" s="351"/>
      <c r="R7" s="351"/>
      <c r="S7" s="358" t="s">
        <v>132</v>
      </c>
      <c r="T7" s="360" t="s">
        <v>133</v>
      </c>
      <c r="U7" s="370" t="s">
        <v>134</v>
      </c>
      <c r="V7" s="359" t="s">
        <v>135</v>
      </c>
      <c r="W7" s="359" t="s">
        <v>136</v>
      </c>
    </row>
    <row r="8" spans="1:25" x14ac:dyDescent="0.2">
      <c r="A8" s="351"/>
      <c r="B8" s="355"/>
      <c r="C8" s="351"/>
      <c r="D8" s="351"/>
      <c r="E8" s="351"/>
      <c r="F8" s="351" t="s">
        <v>77</v>
      </c>
      <c r="G8" s="351"/>
      <c r="H8" s="351"/>
      <c r="I8" s="361" t="s">
        <v>78</v>
      </c>
      <c r="J8" s="351" t="s">
        <v>79</v>
      </c>
      <c r="K8" s="351"/>
      <c r="L8" s="351"/>
      <c r="M8" s="351" t="s">
        <v>80</v>
      </c>
      <c r="N8" s="351"/>
      <c r="O8" s="351"/>
      <c r="P8" s="351"/>
      <c r="Q8" s="351"/>
      <c r="R8" s="351"/>
      <c r="S8" s="358"/>
      <c r="T8" s="360"/>
      <c r="U8" s="370"/>
      <c r="V8" s="359"/>
      <c r="W8" s="359"/>
    </row>
    <row r="9" spans="1:25" x14ac:dyDescent="0.2">
      <c r="A9" s="351"/>
      <c r="B9" s="355"/>
      <c r="C9" s="351"/>
      <c r="D9" s="351"/>
      <c r="E9" s="351"/>
      <c r="F9" s="351" t="s">
        <v>81</v>
      </c>
      <c r="G9" s="351" t="s">
        <v>82</v>
      </c>
      <c r="H9" s="119" t="s">
        <v>83</v>
      </c>
      <c r="I9" s="361"/>
      <c r="J9" s="351" t="s">
        <v>81</v>
      </c>
      <c r="K9" s="351" t="s">
        <v>82</v>
      </c>
      <c r="L9" s="119" t="s">
        <v>83</v>
      </c>
      <c r="M9" s="351" t="s">
        <v>85</v>
      </c>
      <c r="N9" s="351"/>
      <c r="O9" s="351" t="s">
        <v>86</v>
      </c>
      <c r="P9" s="351" t="s">
        <v>87</v>
      </c>
      <c r="Q9" s="351" t="s">
        <v>88</v>
      </c>
      <c r="R9" s="351" t="s">
        <v>89</v>
      </c>
      <c r="S9" s="358"/>
      <c r="T9" s="360"/>
      <c r="U9" s="370"/>
      <c r="V9" s="359"/>
      <c r="W9" s="359"/>
    </row>
    <row r="10" spans="1:25" ht="15.75" x14ac:dyDescent="0.2">
      <c r="A10" s="351"/>
      <c r="B10" s="355"/>
      <c r="C10" s="351"/>
      <c r="D10" s="351"/>
      <c r="E10" s="351"/>
      <c r="F10" s="351"/>
      <c r="G10" s="351"/>
      <c r="H10" s="120" t="s">
        <v>91</v>
      </c>
      <c r="I10" s="361"/>
      <c r="J10" s="351"/>
      <c r="K10" s="351"/>
      <c r="L10" s="120" t="s">
        <v>91</v>
      </c>
      <c r="M10" s="351"/>
      <c r="N10" s="351"/>
      <c r="O10" s="351"/>
      <c r="P10" s="351"/>
      <c r="Q10" s="351"/>
      <c r="R10" s="351"/>
      <c r="S10" s="358"/>
      <c r="T10" s="360"/>
      <c r="U10" s="370"/>
      <c r="V10" s="359"/>
      <c r="W10" s="359"/>
    </row>
    <row r="11" spans="1:25" ht="15.75" x14ac:dyDescent="0.2">
      <c r="A11" s="351"/>
      <c r="B11" s="355"/>
      <c r="C11" s="351"/>
      <c r="D11" s="351"/>
      <c r="E11" s="351"/>
      <c r="F11" s="351"/>
      <c r="G11" s="351"/>
      <c r="H11" s="121" t="s">
        <v>95</v>
      </c>
      <c r="I11" s="361"/>
      <c r="J11" s="351"/>
      <c r="K11" s="351"/>
      <c r="L11" s="121" t="s">
        <v>95</v>
      </c>
      <c r="M11" s="351"/>
      <c r="N11" s="351"/>
      <c r="O11" s="351"/>
      <c r="P11" s="351"/>
      <c r="Q11" s="351"/>
      <c r="R11" s="351"/>
      <c r="S11" s="358"/>
      <c r="T11" s="360"/>
      <c r="U11" s="370"/>
      <c r="V11" s="359"/>
      <c r="W11" s="359"/>
    </row>
    <row r="12" spans="1:25" ht="15.75" x14ac:dyDescent="0.2">
      <c r="A12" s="351"/>
      <c r="B12" s="355"/>
      <c r="C12" s="351"/>
      <c r="D12" s="351"/>
      <c r="E12" s="351"/>
      <c r="F12" s="351"/>
      <c r="G12" s="351"/>
      <c r="H12" s="122" t="s">
        <v>99</v>
      </c>
      <c r="I12" s="361"/>
      <c r="J12" s="351"/>
      <c r="K12" s="351"/>
      <c r="L12" s="122" t="s">
        <v>99</v>
      </c>
      <c r="M12" s="351" t="s">
        <v>100</v>
      </c>
      <c r="N12" s="351" t="s">
        <v>101</v>
      </c>
      <c r="O12" s="351"/>
      <c r="P12" s="351"/>
      <c r="Q12" s="351"/>
      <c r="R12" s="351"/>
      <c r="S12" s="358"/>
      <c r="T12" s="360"/>
      <c r="U12" s="370"/>
      <c r="V12" s="359"/>
      <c r="W12" s="359"/>
    </row>
    <row r="13" spans="1:25" ht="15.75" x14ac:dyDescent="0.2">
      <c r="A13" s="351"/>
      <c r="B13" s="355"/>
      <c r="C13" s="351"/>
      <c r="D13" s="351"/>
      <c r="E13" s="351"/>
      <c r="F13" s="351"/>
      <c r="G13" s="351"/>
      <c r="H13" s="123" t="s">
        <v>105</v>
      </c>
      <c r="I13" s="361"/>
      <c r="J13" s="351"/>
      <c r="K13" s="351"/>
      <c r="L13" s="123" t="s">
        <v>105</v>
      </c>
      <c r="M13" s="351"/>
      <c r="N13" s="351"/>
      <c r="O13" s="351"/>
      <c r="P13" s="351"/>
      <c r="Q13" s="351"/>
      <c r="R13" s="351"/>
      <c r="S13" s="358"/>
      <c r="T13" s="360"/>
      <c r="U13" s="370"/>
      <c r="V13" s="359"/>
      <c r="W13" s="359"/>
    </row>
    <row r="14" spans="1:25" ht="222.75" customHeight="1" x14ac:dyDescent="0.2">
      <c r="A14" s="131" t="s">
        <v>283</v>
      </c>
      <c r="B14" s="138" t="s">
        <v>6</v>
      </c>
      <c r="C14" s="144" t="s">
        <v>284</v>
      </c>
      <c r="D14" s="145" t="s">
        <v>285</v>
      </c>
      <c r="E14" s="144" t="s">
        <v>286</v>
      </c>
      <c r="F14" s="146">
        <v>4</v>
      </c>
      <c r="G14" s="146">
        <v>4</v>
      </c>
      <c r="H14" s="147" t="s">
        <v>114</v>
      </c>
      <c r="I14" s="145" t="s">
        <v>246</v>
      </c>
      <c r="J14" s="148">
        <v>3</v>
      </c>
      <c r="K14" s="148">
        <v>4</v>
      </c>
      <c r="L14" s="147" t="s">
        <v>114</v>
      </c>
      <c r="M14" s="149">
        <v>42371</v>
      </c>
      <c r="N14" s="149">
        <v>42724</v>
      </c>
      <c r="O14" s="144" t="s">
        <v>287</v>
      </c>
      <c r="P14" s="144" t="s">
        <v>288</v>
      </c>
      <c r="Q14" s="144" t="s">
        <v>289</v>
      </c>
      <c r="R14" s="145" t="s">
        <v>290</v>
      </c>
      <c r="S14" s="150" t="s">
        <v>614</v>
      </c>
      <c r="T14" s="151">
        <f>(4/4)*1</f>
        <v>1</v>
      </c>
      <c r="U14" s="150" t="s">
        <v>615</v>
      </c>
      <c r="V14" s="263" t="s">
        <v>223</v>
      </c>
      <c r="W14" s="132"/>
    </row>
    <row r="15" spans="1:25" ht="409.5" x14ac:dyDescent="0.2">
      <c r="A15" s="131" t="s">
        <v>441</v>
      </c>
      <c r="B15" s="138" t="s">
        <v>30</v>
      </c>
      <c r="C15" s="144" t="s">
        <v>442</v>
      </c>
      <c r="D15" s="145" t="s">
        <v>443</v>
      </c>
      <c r="E15" s="144" t="s">
        <v>444</v>
      </c>
      <c r="F15" s="146">
        <v>3</v>
      </c>
      <c r="G15" s="146">
        <v>4</v>
      </c>
      <c r="H15" s="152" t="s">
        <v>114</v>
      </c>
      <c r="I15" s="145" t="s">
        <v>264</v>
      </c>
      <c r="J15" s="146">
        <v>2</v>
      </c>
      <c r="K15" s="146">
        <v>4</v>
      </c>
      <c r="L15" s="152" t="s">
        <v>106</v>
      </c>
      <c r="M15" s="149">
        <v>42371</v>
      </c>
      <c r="N15" s="149">
        <v>42735</v>
      </c>
      <c r="O15" s="144" t="s">
        <v>445</v>
      </c>
      <c r="P15" s="144" t="s">
        <v>446</v>
      </c>
      <c r="Q15" s="144" t="s">
        <v>447</v>
      </c>
      <c r="R15" s="144" t="s">
        <v>448</v>
      </c>
      <c r="S15" s="150" t="s">
        <v>598</v>
      </c>
      <c r="T15" s="193" t="s">
        <v>599</v>
      </c>
      <c r="U15" s="163" t="s">
        <v>600</v>
      </c>
      <c r="V15" s="227" t="s">
        <v>223</v>
      </c>
      <c r="W15" s="133"/>
    </row>
    <row r="16" spans="1:25" ht="274.5" customHeight="1" x14ac:dyDescent="0.25">
      <c r="A16" s="131" t="s">
        <v>441</v>
      </c>
      <c r="B16" s="138" t="s">
        <v>30</v>
      </c>
      <c r="C16" s="144" t="s">
        <v>449</v>
      </c>
      <c r="D16" s="145" t="s">
        <v>450</v>
      </c>
      <c r="E16" s="144" t="s">
        <v>451</v>
      </c>
      <c r="F16" s="146">
        <v>3</v>
      </c>
      <c r="G16" s="146">
        <v>3</v>
      </c>
      <c r="H16" s="152" t="s">
        <v>106</v>
      </c>
      <c r="I16" s="145" t="s">
        <v>262</v>
      </c>
      <c r="J16" s="146">
        <v>1</v>
      </c>
      <c r="K16" s="146">
        <v>3</v>
      </c>
      <c r="L16" s="152" t="s">
        <v>102</v>
      </c>
      <c r="M16" s="149">
        <v>42444</v>
      </c>
      <c r="N16" s="149">
        <v>42735</v>
      </c>
      <c r="O16" s="144" t="s">
        <v>452</v>
      </c>
      <c r="P16" s="144" t="s">
        <v>453</v>
      </c>
      <c r="Q16" s="144" t="s">
        <v>447</v>
      </c>
      <c r="R16" s="144" t="s">
        <v>454</v>
      </c>
      <c r="S16" s="150" t="s">
        <v>602</v>
      </c>
      <c r="T16" s="193" t="s">
        <v>601</v>
      </c>
      <c r="U16" s="163" t="s">
        <v>635</v>
      </c>
      <c r="V16" s="227" t="s">
        <v>224</v>
      </c>
      <c r="W16" s="150" t="s">
        <v>603</v>
      </c>
      <c r="X16" s="260"/>
      <c r="Y16" s="259"/>
    </row>
    <row r="17" spans="1:256" ht="409.5" x14ac:dyDescent="0.25">
      <c r="A17" s="128" t="s">
        <v>291</v>
      </c>
      <c r="B17" s="138" t="s">
        <v>6</v>
      </c>
      <c r="C17" s="144" t="s">
        <v>292</v>
      </c>
      <c r="D17" s="153" t="s">
        <v>293</v>
      </c>
      <c r="E17" s="144" t="s">
        <v>294</v>
      </c>
      <c r="F17" s="146">
        <v>2</v>
      </c>
      <c r="G17" s="146">
        <v>4</v>
      </c>
      <c r="H17" s="147" t="s">
        <v>106</v>
      </c>
      <c r="I17" s="146" t="s">
        <v>246</v>
      </c>
      <c r="J17" s="146">
        <v>1</v>
      </c>
      <c r="K17" s="146">
        <v>4</v>
      </c>
      <c r="L17" s="147" t="s">
        <v>106</v>
      </c>
      <c r="M17" s="149">
        <v>42371</v>
      </c>
      <c r="N17" s="149">
        <v>42735</v>
      </c>
      <c r="O17" s="144" t="s">
        <v>295</v>
      </c>
      <c r="P17" s="144" t="s">
        <v>296</v>
      </c>
      <c r="Q17" s="144" t="s">
        <v>297</v>
      </c>
      <c r="R17" s="144" t="s">
        <v>298</v>
      </c>
      <c r="S17" s="144" t="s">
        <v>596</v>
      </c>
      <c r="T17" s="194">
        <v>1</v>
      </c>
      <c r="U17" s="144" t="s">
        <v>604</v>
      </c>
      <c r="V17" s="228" t="s">
        <v>223</v>
      </c>
      <c r="W17" s="128"/>
      <c r="X17" s="260"/>
    </row>
    <row r="18" spans="1:256" ht="178.5" customHeight="1" x14ac:dyDescent="0.2">
      <c r="A18" s="128" t="s">
        <v>291</v>
      </c>
      <c r="B18" s="138" t="s">
        <v>34</v>
      </c>
      <c r="C18" s="144" t="s">
        <v>299</v>
      </c>
      <c r="D18" s="153" t="s">
        <v>300</v>
      </c>
      <c r="E18" s="144" t="s">
        <v>301</v>
      </c>
      <c r="F18" s="146">
        <v>2</v>
      </c>
      <c r="G18" s="146">
        <v>10</v>
      </c>
      <c r="H18" s="147" t="s">
        <v>102</v>
      </c>
      <c r="I18" s="146" t="s">
        <v>117</v>
      </c>
      <c r="J18" s="146">
        <v>1</v>
      </c>
      <c r="K18" s="146">
        <v>10</v>
      </c>
      <c r="L18" s="147" t="s">
        <v>302</v>
      </c>
      <c r="M18" s="149">
        <v>42371</v>
      </c>
      <c r="N18" s="149">
        <v>42735</v>
      </c>
      <c r="O18" s="144" t="s">
        <v>303</v>
      </c>
      <c r="P18" s="144" t="s">
        <v>304</v>
      </c>
      <c r="Q18" s="144" t="s">
        <v>305</v>
      </c>
      <c r="R18" s="144" t="s">
        <v>306</v>
      </c>
      <c r="S18" s="144" t="s">
        <v>595</v>
      </c>
      <c r="T18" s="194">
        <v>1</v>
      </c>
      <c r="U18" s="144" t="s">
        <v>597</v>
      </c>
      <c r="V18" s="228" t="s">
        <v>223</v>
      </c>
      <c r="W18" s="128"/>
    </row>
    <row r="19" spans="1:256" ht="258.75" x14ac:dyDescent="0.2">
      <c r="A19" s="130" t="s">
        <v>307</v>
      </c>
      <c r="B19" s="139" t="s">
        <v>6</v>
      </c>
      <c r="C19" s="154" t="s">
        <v>308</v>
      </c>
      <c r="D19" s="155" t="s">
        <v>309</v>
      </c>
      <c r="E19" s="154" t="s">
        <v>310</v>
      </c>
      <c r="F19" s="156">
        <v>3</v>
      </c>
      <c r="G19" s="156">
        <v>4</v>
      </c>
      <c r="H19" s="157" t="s">
        <v>114</v>
      </c>
      <c r="I19" s="156" t="s">
        <v>109</v>
      </c>
      <c r="J19" s="156">
        <v>2</v>
      </c>
      <c r="K19" s="156">
        <v>4</v>
      </c>
      <c r="L19" s="157" t="s">
        <v>106</v>
      </c>
      <c r="M19" s="158">
        <v>42371</v>
      </c>
      <c r="N19" s="158">
        <v>42735</v>
      </c>
      <c r="O19" s="154" t="s">
        <v>311</v>
      </c>
      <c r="P19" s="154" t="s">
        <v>312</v>
      </c>
      <c r="Q19" s="154" t="s">
        <v>313</v>
      </c>
      <c r="R19" s="154" t="s">
        <v>312</v>
      </c>
      <c r="S19" s="154" t="s">
        <v>590</v>
      </c>
      <c r="T19" s="195">
        <v>1</v>
      </c>
      <c r="U19" s="154" t="s">
        <v>591</v>
      </c>
      <c r="V19" s="225" t="s">
        <v>223</v>
      </c>
      <c r="W19" s="130"/>
    </row>
    <row r="20" spans="1:256" s="185" customFormat="1" ht="191.25" x14ac:dyDescent="0.2">
      <c r="A20" s="168" t="s">
        <v>314</v>
      </c>
      <c r="B20" s="219" t="s">
        <v>34</v>
      </c>
      <c r="C20" s="220" t="s">
        <v>315</v>
      </c>
      <c r="D20" s="220" t="s">
        <v>316</v>
      </c>
      <c r="E20" s="220" t="s">
        <v>317</v>
      </c>
      <c r="F20" s="221">
        <v>1</v>
      </c>
      <c r="G20" s="221">
        <v>20</v>
      </c>
      <c r="H20" s="222" t="s">
        <v>102</v>
      </c>
      <c r="I20" s="221" t="s">
        <v>260</v>
      </c>
      <c r="J20" s="221">
        <v>-1</v>
      </c>
      <c r="K20" s="221">
        <v>20</v>
      </c>
      <c r="L20" s="222" t="s">
        <v>302</v>
      </c>
      <c r="M20" s="223">
        <v>42370</v>
      </c>
      <c r="N20" s="223">
        <v>42735</v>
      </c>
      <c r="O20" s="220" t="s">
        <v>318</v>
      </c>
      <c r="P20" s="220" t="s">
        <v>319</v>
      </c>
      <c r="Q20" s="220" t="s">
        <v>320</v>
      </c>
      <c r="R20" s="220" t="s">
        <v>321</v>
      </c>
      <c r="S20" s="220" t="s">
        <v>652</v>
      </c>
      <c r="T20" s="224">
        <v>1</v>
      </c>
      <c r="U20" s="220" t="s">
        <v>501</v>
      </c>
      <c r="V20" s="225" t="s">
        <v>223</v>
      </c>
      <c r="W20" s="168"/>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184"/>
      <c r="CN20" s="184"/>
      <c r="CO20" s="184"/>
      <c r="CP20" s="184"/>
      <c r="CQ20" s="184"/>
      <c r="CR20" s="184"/>
      <c r="CS20" s="184"/>
      <c r="CT20" s="184"/>
      <c r="CU20" s="184"/>
      <c r="CV20" s="184"/>
      <c r="CW20" s="184"/>
      <c r="CX20" s="184"/>
      <c r="CY20" s="184"/>
      <c r="CZ20" s="184"/>
      <c r="DA20" s="184"/>
      <c r="DB20" s="184"/>
      <c r="DC20" s="184"/>
      <c r="DD20" s="184"/>
      <c r="DE20" s="184"/>
      <c r="DF20" s="184"/>
      <c r="DG20" s="184"/>
      <c r="DH20" s="184"/>
      <c r="DI20" s="184"/>
      <c r="DJ20" s="184"/>
      <c r="DK20" s="184"/>
      <c r="DL20" s="184"/>
      <c r="DM20" s="184"/>
      <c r="DN20" s="184"/>
      <c r="DO20" s="184"/>
      <c r="DP20" s="184"/>
      <c r="DQ20" s="184"/>
      <c r="DR20" s="184"/>
      <c r="DS20" s="184"/>
      <c r="DT20" s="184"/>
      <c r="DU20" s="184"/>
      <c r="DV20" s="184"/>
      <c r="DW20" s="184"/>
      <c r="DX20" s="184"/>
      <c r="DY20" s="184"/>
      <c r="DZ20" s="184"/>
      <c r="EA20" s="184"/>
      <c r="EB20" s="184"/>
      <c r="EC20" s="184"/>
      <c r="ED20" s="184"/>
      <c r="EE20" s="184"/>
      <c r="EF20" s="184"/>
      <c r="EG20" s="184"/>
      <c r="EH20" s="184"/>
      <c r="EI20" s="184"/>
      <c r="EJ20" s="184"/>
      <c r="EK20" s="184"/>
      <c r="EL20" s="184"/>
      <c r="EM20" s="184"/>
      <c r="EN20" s="184"/>
      <c r="EO20" s="184"/>
      <c r="EP20" s="184"/>
      <c r="EQ20" s="184"/>
      <c r="ER20" s="184"/>
      <c r="ES20" s="184"/>
      <c r="ET20" s="184"/>
      <c r="EU20" s="184"/>
      <c r="EV20" s="184"/>
      <c r="EW20" s="184"/>
      <c r="EX20" s="184"/>
      <c r="EY20" s="184"/>
      <c r="EZ20" s="184"/>
      <c r="FA20" s="184"/>
      <c r="FB20" s="184"/>
      <c r="FC20" s="184"/>
      <c r="FD20" s="184"/>
      <c r="FE20" s="184"/>
      <c r="FF20" s="184"/>
      <c r="FG20" s="184"/>
      <c r="FH20" s="184"/>
      <c r="FI20" s="184"/>
      <c r="FJ20" s="184"/>
      <c r="FK20" s="184"/>
      <c r="FL20" s="184"/>
      <c r="FM20" s="184"/>
      <c r="FN20" s="184"/>
      <c r="FO20" s="184"/>
      <c r="FP20" s="184"/>
      <c r="FQ20" s="184"/>
      <c r="FR20" s="184"/>
      <c r="FS20" s="184"/>
      <c r="FT20" s="184"/>
      <c r="FU20" s="184"/>
      <c r="FV20" s="184"/>
      <c r="FW20" s="184"/>
      <c r="FX20" s="184"/>
      <c r="FY20" s="184"/>
      <c r="FZ20" s="184"/>
      <c r="GA20" s="184"/>
      <c r="GB20" s="184"/>
      <c r="GC20" s="184"/>
      <c r="GD20" s="184"/>
      <c r="GE20" s="184"/>
      <c r="GF20" s="184"/>
      <c r="GG20" s="184"/>
      <c r="GH20" s="184"/>
      <c r="GI20" s="184"/>
      <c r="GJ20" s="184"/>
      <c r="GK20" s="184"/>
      <c r="GL20" s="184"/>
      <c r="GM20" s="184"/>
      <c r="GN20" s="184"/>
      <c r="GO20" s="184"/>
      <c r="GP20" s="184"/>
      <c r="GQ20" s="184"/>
      <c r="GR20" s="184"/>
      <c r="GS20" s="184"/>
      <c r="GT20" s="184"/>
      <c r="GU20" s="184"/>
      <c r="GV20" s="184"/>
      <c r="GW20" s="184"/>
      <c r="GX20" s="184"/>
      <c r="GY20" s="184"/>
      <c r="GZ20" s="184"/>
      <c r="HA20" s="184"/>
      <c r="HB20" s="184"/>
      <c r="HC20" s="184"/>
      <c r="HD20" s="184"/>
      <c r="HE20" s="184"/>
      <c r="HF20" s="184"/>
      <c r="HG20" s="184"/>
      <c r="HH20" s="184"/>
      <c r="HI20" s="184"/>
      <c r="HJ20" s="184"/>
      <c r="HK20" s="184"/>
      <c r="HL20" s="184"/>
      <c r="HM20" s="184"/>
      <c r="HN20" s="184"/>
      <c r="HO20" s="184"/>
      <c r="HP20" s="184"/>
      <c r="HQ20" s="184"/>
      <c r="HR20" s="184"/>
      <c r="HS20" s="184"/>
      <c r="HT20" s="184"/>
      <c r="HU20" s="184"/>
      <c r="HV20" s="184"/>
      <c r="HW20" s="184"/>
      <c r="HX20" s="184"/>
      <c r="HY20" s="184"/>
      <c r="HZ20" s="184"/>
      <c r="IA20" s="184"/>
      <c r="IB20" s="184"/>
      <c r="IC20" s="184"/>
      <c r="ID20" s="184"/>
      <c r="IE20" s="184"/>
      <c r="IF20" s="184"/>
      <c r="IG20" s="184"/>
      <c r="IH20" s="184"/>
      <c r="II20" s="184"/>
      <c r="IJ20" s="184"/>
      <c r="IK20" s="184"/>
      <c r="IL20" s="184"/>
      <c r="IM20" s="184"/>
      <c r="IN20" s="184"/>
      <c r="IO20" s="184"/>
      <c r="IP20" s="184"/>
      <c r="IQ20" s="184"/>
      <c r="IR20" s="184"/>
      <c r="IS20" s="184"/>
      <c r="IT20" s="184"/>
      <c r="IU20" s="184"/>
      <c r="IV20" s="184"/>
    </row>
    <row r="21" spans="1:256" s="185" customFormat="1" ht="172.5" customHeight="1" x14ac:dyDescent="0.2">
      <c r="A21" s="168" t="s">
        <v>314</v>
      </c>
      <c r="B21" s="219" t="s">
        <v>33</v>
      </c>
      <c r="C21" s="220" t="s">
        <v>322</v>
      </c>
      <c r="D21" s="220" t="s">
        <v>323</v>
      </c>
      <c r="E21" s="220" t="s">
        <v>324</v>
      </c>
      <c r="F21" s="221">
        <v>1</v>
      </c>
      <c r="G21" s="221">
        <v>3</v>
      </c>
      <c r="H21" s="222" t="s">
        <v>102</v>
      </c>
      <c r="I21" s="221" t="s">
        <v>109</v>
      </c>
      <c r="J21" s="221">
        <v>0</v>
      </c>
      <c r="K21" s="221">
        <v>3</v>
      </c>
      <c r="L21" s="222" t="s">
        <v>302</v>
      </c>
      <c r="M21" s="223">
        <v>42370</v>
      </c>
      <c r="N21" s="223">
        <v>42735</v>
      </c>
      <c r="O21" s="220" t="s">
        <v>325</v>
      </c>
      <c r="P21" s="220" t="s">
        <v>326</v>
      </c>
      <c r="Q21" s="220" t="s">
        <v>320</v>
      </c>
      <c r="R21" s="220" t="s">
        <v>327</v>
      </c>
      <c r="S21" s="220" t="s">
        <v>653</v>
      </c>
      <c r="T21" s="224">
        <v>1</v>
      </c>
      <c r="U21" s="258" t="s">
        <v>592</v>
      </c>
      <c r="V21" s="225" t="s">
        <v>223</v>
      </c>
      <c r="W21" s="168"/>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c r="CX21" s="184"/>
      <c r="CY21" s="184"/>
      <c r="CZ21" s="184"/>
      <c r="DA21" s="184"/>
      <c r="DB21" s="184"/>
      <c r="DC21" s="184"/>
      <c r="DD21" s="184"/>
      <c r="DE21" s="184"/>
      <c r="DF21" s="184"/>
      <c r="DG21" s="184"/>
      <c r="DH21" s="184"/>
      <c r="DI21" s="184"/>
      <c r="DJ21" s="184"/>
      <c r="DK21" s="184"/>
      <c r="DL21" s="184"/>
      <c r="DM21" s="184"/>
      <c r="DN21" s="184"/>
      <c r="DO21" s="184"/>
      <c r="DP21" s="184"/>
      <c r="DQ21" s="184"/>
      <c r="DR21" s="184"/>
      <c r="DS21" s="184"/>
      <c r="DT21" s="184"/>
      <c r="DU21" s="184"/>
      <c r="DV21" s="184"/>
      <c r="DW21" s="184"/>
      <c r="DX21" s="184"/>
      <c r="DY21" s="184"/>
      <c r="DZ21" s="184"/>
      <c r="EA21" s="184"/>
      <c r="EB21" s="184"/>
      <c r="EC21" s="184"/>
      <c r="ED21" s="184"/>
      <c r="EE21" s="184"/>
      <c r="EF21" s="184"/>
      <c r="EG21" s="184"/>
      <c r="EH21" s="184"/>
      <c r="EI21" s="184"/>
      <c r="EJ21" s="184"/>
      <c r="EK21" s="184"/>
      <c r="EL21" s="184"/>
      <c r="EM21" s="184"/>
      <c r="EN21" s="184"/>
      <c r="EO21" s="184"/>
      <c r="EP21" s="184"/>
      <c r="EQ21" s="184"/>
      <c r="ER21" s="184"/>
      <c r="ES21" s="184"/>
      <c r="ET21" s="184"/>
      <c r="EU21" s="184"/>
      <c r="EV21" s="184"/>
      <c r="EW21" s="184"/>
      <c r="EX21" s="184"/>
      <c r="EY21" s="184"/>
      <c r="EZ21" s="184"/>
      <c r="FA21" s="184"/>
      <c r="FB21" s="184"/>
      <c r="FC21" s="184"/>
      <c r="FD21" s="184"/>
      <c r="FE21" s="184"/>
      <c r="FF21" s="184"/>
      <c r="FG21" s="184"/>
      <c r="FH21" s="184"/>
      <c r="FI21" s="184"/>
      <c r="FJ21" s="184"/>
      <c r="FK21" s="184"/>
      <c r="FL21" s="184"/>
      <c r="FM21" s="184"/>
      <c r="FN21" s="184"/>
      <c r="FO21" s="184"/>
      <c r="FP21" s="184"/>
      <c r="FQ21" s="184"/>
      <c r="FR21" s="184"/>
      <c r="FS21" s="184"/>
      <c r="FT21" s="184"/>
      <c r="FU21" s="184"/>
      <c r="FV21" s="184"/>
      <c r="FW21" s="184"/>
      <c r="FX21" s="184"/>
      <c r="FY21" s="184"/>
      <c r="FZ21" s="184"/>
      <c r="GA21" s="184"/>
      <c r="GB21" s="184"/>
      <c r="GC21" s="184"/>
      <c r="GD21" s="184"/>
      <c r="GE21" s="184"/>
      <c r="GF21" s="184"/>
      <c r="GG21" s="184"/>
      <c r="GH21" s="184"/>
      <c r="GI21" s="184"/>
      <c r="GJ21" s="184"/>
      <c r="GK21" s="184"/>
      <c r="GL21" s="184"/>
      <c r="GM21" s="184"/>
      <c r="GN21" s="184"/>
      <c r="GO21" s="184"/>
      <c r="GP21" s="184"/>
      <c r="GQ21" s="184"/>
      <c r="GR21" s="184"/>
      <c r="GS21" s="184"/>
      <c r="GT21" s="184"/>
      <c r="GU21" s="184"/>
      <c r="GV21" s="184"/>
      <c r="GW21" s="184"/>
      <c r="GX21" s="184"/>
      <c r="GY21" s="184"/>
      <c r="GZ21" s="184"/>
      <c r="HA21" s="184"/>
      <c r="HB21" s="184"/>
      <c r="HC21" s="184"/>
      <c r="HD21" s="184"/>
      <c r="HE21" s="184"/>
      <c r="HF21" s="184"/>
      <c r="HG21" s="184"/>
      <c r="HH21" s="184"/>
      <c r="HI21" s="184"/>
      <c r="HJ21" s="184"/>
      <c r="HK21" s="184"/>
      <c r="HL21" s="184"/>
      <c r="HM21" s="184"/>
      <c r="HN21" s="184"/>
      <c r="HO21" s="184"/>
      <c r="HP21" s="184"/>
      <c r="HQ21" s="184"/>
      <c r="HR21" s="184"/>
      <c r="HS21" s="184"/>
      <c r="HT21" s="184"/>
      <c r="HU21" s="184"/>
      <c r="HV21" s="184"/>
      <c r="HW21" s="184"/>
      <c r="HX21" s="184"/>
      <c r="HY21" s="184"/>
      <c r="HZ21" s="184"/>
      <c r="IA21" s="184"/>
      <c r="IB21" s="184"/>
      <c r="IC21" s="184"/>
      <c r="ID21" s="184"/>
      <c r="IE21" s="184"/>
      <c r="IF21" s="184"/>
      <c r="IG21" s="184"/>
      <c r="IH21" s="184"/>
      <c r="II21" s="184"/>
      <c r="IJ21" s="184"/>
      <c r="IK21" s="184"/>
      <c r="IL21" s="184"/>
      <c r="IM21" s="184"/>
      <c r="IN21" s="184"/>
      <c r="IO21" s="184"/>
      <c r="IP21" s="184"/>
      <c r="IQ21" s="184"/>
      <c r="IR21" s="184"/>
      <c r="IS21" s="184"/>
      <c r="IT21" s="184"/>
      <c r="IU21" s="184"/>
      <c r="IV21" s="184"/>
    </row>
    <row r="22" spans="1:256" s="185" customFormat="1" ht="409.5" x14ac:dyDescent="0.2">
      <c r="A22" s="168" t="s">
        <v>314</v>
      </c>
      <c r="B22" s="219" t="s">
        <v>30</v>
      </c>
      <c r="C22" s="220" t="s">
        <v>328</v>
      </c>
      <c r="D22" s="220" t="s">
        <v>329</v>
      </c>
      <c r="E22" s="220" t="s">
        <v>330</v>
      </c>
      <c r="F22" s="221">
        <v>4</v>
      </c>
      <c r="G22" s="221">
        <v>2</v>
      </c>
      <c r="H22" s="222" t="s">
        <v>106</v>
      </c>
      <c r="I22" s="221" t="s">
        <v>117</v>
      </c>
      <c r="J22" s="221">
        <v>2</v>
      </c>
      <c r="K22" s="221">
        <v>2</v>
      </c>
      <c r="L22" s="222" t="s">
        <v>302</v>
      </c>
      <c r="M22" s="223">
        <v>42370</v>
      </c>
      <c r="N22" s="223">
        <v>42735</v>
      </c>
      <c r="O22" s="220" t="s">
        <v>331</v>
      </c>
      <c r="P22" s="220" t="s">
        <v>332</v>
      </c>
      <c r="Q22" s="220" t="s">
        <v>320</v>
      </c>
      <c r="R22" s="220" t="s">
        <v>333</v>
      </c>
      <c r="S22" s="220" t="s">
        <v>654</v>
      </c>
      <c r="T22" s="224">
        <v>1</v>
      </c>
      <c r="U22" s="258" t="s">
        <v>593</v>
      </c>
      <c r="V22" s="225" t="s">
        <v>223</v>
      </c>
      <c r="W22" s="168"/>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c r="CA22" s="184"/>
      <c r="CB22" s="184"/>
      <c r="CC22" s="184"/>
      <c r="CD22" s="184"/>
      <c r="CE22" s="184"/>
      <c r="CF22" s="184"/>
      <c r="CG22" s="184"/>
      <c r="CH22" s="184"/>
      <c r="CI22" s="184"/>
      <c r="CJ22" s="184"/>
      <c r="CK22" s="184"/>
      <c r="CL22" s="184"/>
      <c r="CM22" s="184"/>
      <c r="CN22" s="184"/>
      <c r="CO22" s="184"/>
      <c r="CP22" s="184"/>
      <c r="CQ22" s="184"/>
      <c r="CR22" s="184"/>
      <c r="CS22" s="184"/>
      <c r="CT22" s="184"/>
      <c r="CU22" s="184"/>
      <c r="CV22" s="184"/>
      <c r="CW22" s="184"/>
      <c r="CX22" s="184"/>
      <c r="CY22" s="184"/>
      <c r="CZ22" s="184"/>
      <c r="DA22" s="184"/>
      <c r="DB22" s="184"/>
      <c r="DC22" s="184"/>
      <c r="DD22" s="184"/>
      <c r="DE22" s="184"/>
      <c r="DF22" s="184"/>
      <c r="DG22" s="184"/>
      <c r="DH22" s="184"/>
      <c r="DI22" s="184"/>
      <c r="DJ22" s="184"/>
      <c r="DK22" s="184"/>
      <c r="DL22" s="184"/>
      <c r="DM22" s="184"/>
      <c r="DN22" s="184"/>
      <c r="DO22" s="184"/>
      <c r="DP22" s="184"/>
      <c r="DQ22" s="184"/>
      <c r="DR22" s="184"/>
      <c r="DS22" s="184"/>
      <c r="DT22" s="184"/>
      <c r="DU22" s="184"/>
      <c r="DV22" s="184"/>
      <c r="DW22" s="184"/>
      <c r="DX22" s="184"/>
      <c r="DY22" s="184"/>
      <c r="DZ22" s="184"/>
      <c r="EA22" s="184"/>
      <c r="EB22" s="184"/>
      <c r="EC22" s="184"/>
      <c r="ED22" s="184"/>
      <c r="EE22" s="184"/>
      <c r="EF22" s="184"/>
      <c r="EG22" s="184"/>
      <c r="EH22" s="184"/>
      <c r="EI22" s="184"/>
      <c r="EJ22" s="184"/>
      <c r="EK22" s="184"/>
      <c r="EL22" s="184"/>
      <c r="EM22" s="184"/>
      <c r="EN22" s="184"/>
      <c r="EO22" s="184"/>
      <c r="EP22" s="184"/>
      <c r="EQ22" s="184"/>
      <c r="ER22" s="184"/>
      <c r="ES22" s="184"/>
      <c r="ET22" s="184"/>
      <c r="EU22" s="184"/>
      <c r="EV22" s="184"/>
      <c r="EW22" s="184"/>
      <c r="EX22" s="184"/>
      <c r="EY22" s="184"/>
      <c r="EZ22" s="184"/>
      <c r="FA22" s="184"/>
      <c r="FB22" s="184"/>
      <c r="FC22" s="184"/>
      <c r="FD22" s="184"/>
      <c r="FE22" s="184"/>
      <c r="FF22" s="184"/>
      <c r="FG22" s="184"/>
      <c r="FH22" s="184"/>
      <c r="FI22" s="184"/>
      <c r="FJ22" s="184"/>
      <c r="FK22" s="184"/>
      <c r="FL22" s="184"/>
      <c r="FM22" s="184"/>
      <c r="FN22" s="184"/>
      <c r="FO22" s="184"/>
      <c r="FP22" s="184"/>
      <c r="FQ22" s="184"/>
      <c r="FR22" s="184"/>
      <c r="FS22" s="184"/>
      <c r="FT22" s="184"/>
      <c r="FU22" s="184"/>
      <c r="FV22" s="184"/>
      <c r="FW22" s="184"/>
      <c r="FX22" s="184"/>
      <c r="FY22" s="184"/>
      <c r="FZ22" s="184"/>
      <c r="GA22" s="184"/>
      <c r="GB22" s="184"/>
      <c r="GC22" s="184"/>
      <c r="GD22" s="184"/>
      <c r="GE22" s="184"/>
      <c r="GF22" s="184"/>
      <c r="GG22" s="184"/>
      <c r="GH22" s="184"/>
      <c r="GI22" s="184"/>
      <c r="GJ22" s="184"/>
      <c r="GK22" s="184"/>
      <c r="GL22" s="184"/>
      <c r="GM22" s="184"/>
      <c r="GN22" s="184"/>
      <c r="GO22" s="184"/>
      <c r="GP22" s="184"/>
      <c r="GQ22" s="184"/>
      <c r="GR22" s="184"/>
      <c r="GS22" s="184"/>
      <c r="GT22" s="184"/>
      <c r="GU22" s="184"/>
      <c r="GV22" s="184"/>
      <c r="GW22" s="184"/>
      <c r="GX22" s="184"/>
      <c r="GY22" s="184"/>
      <c r="GZ22" s="184"/>
      <c r="HA22" s="184"/>
      <c r="HB22" s="184"/>
      <c r="HC22" s="184"/>
      <c r="HD22" s="184"/>
      <c r="HE22" s="184"/>
      <c r="HF22" s="184"/>
      <c r="HG22" s="184"/>
      <c r="HH22" s="184"/>
      <c r="HI22" s="184"/>
      <c r="HJ22" s="184"/>
      <c r="HK22" s="184"/>
      <c r="HL22" s="184"/>
      <c r="HM22" s="184"/>
      <c r="HN22" s="184"/>
      <c r="HO22" s="184"/>
      <c r="HP22" s="184"/>
      <c r="HQ22" s="184"/>
      <c r="HR22" s="184"/>
      <c r="HS22" s="184"/>
      <c r="HT22" s="184"/>
      <c r="HU22" s="184"/>
      <c r="HV22" s="184"/>
      <c r="HW22" s="184"/>
      <c r="HX22" s="184"/>
      <c r="HY22" s="184"/>
      <c r="HZ22" s="184"/>
      <c r="IA22" s="184"/>
      <c r="IB22" s="184"/>
      <c r="IC22" s="184"/>
      <c r="ID22" s="184"/>
      <c r="IE22" s="184"/>
      <c r="IF22" s="184"/>
      <c r="IG22" s="184"/>
      <c r="IH22" s="184"/>
      <c r="II22" s="184"/>
      <c r="IJ22" s="184"/>
      <c r="IK22" s="184"/>
      <c r="IL22" s="184"/>
      <c r="IM22" s="184"/>
      <c r="IN22" s="184"/>
      <c r="IO22" s="184"/>
      <c r="IP22" s="184"/>
      <c r="IQ22" s="184"/>
      <c r="IR22" s="184"/>
      <c r="IS22" s="184"/>
      <c r="IT22" s="184"/>
      <c r="IU22" s="184"/>
      <c r="IV22" s="184"/>
    </row>
    <row r="23" spans="1:256" s="185" customFormat="1" ht="168.75" x14ac:dyDescent="0.2">
      <c r="A23" s="168" t="s">
        <v>314</v>
      </c>
      <c r="B23" s="219" t="s">
        <v>41</v>
      </c>
      <c r="C23" s="220" t="s">
        <v>334</v>
      </c>
      <c r="D23" s="220" t="s">
        <v>335</v>
      </c>
      <c r="E23" s="220" t="s">
        <v>336</v>
      </c>
      <c r="F23" s="221">
        <v>3</v>
      </c>
      <c r="G23" s="221">
        <v>2</v>
      </c>
      <c r="H23" s="222" t="s">
        <v>102</v>
      </c>
      <c r="I23" s="221" t="s">
        <v>250</v>
      </c>
      <c r="J23" s="221">
        <v>2</v>
      </c>
      <c r="K23" s="221">
        <v>2</v>
      </c>
      <c r="L23" s="222" t="s">
        <v>302</v>
      </c>
      <c r="M23" s="223">
        <v>42370</v>
      </c>
      <c r="N23" s="223">
        <v>42735</v>
      </c>
      <c r="O23" s="220" t="s">
        <v>337</v>
      </c>
      <c r="P23" s="220" t="s">
        <v>332</v>
      </c>
      <c r="Q23" s="220" t="s">
        <v>320</v>
      </c>
      <c r="R23" s="220" t="s">
        <v>338</v>
      </c>
      <c r="S23" s="220" t="s">
        <v>655</v>
      </c>
      <c r="T23" s="224">
        <v>1</v>
      </c>
      <c r="U23" s="258" t="s">
        <v>594</v>
      </c>
      <c r="V23" s="225" t="s">
        <v>223</v>
      </c>
      <c r="W23" s="168"/>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c r="CD23" s="184"/>
      <c r="CE23" s="184"/>
      <c r="CF23" s="184"/>
      <c r="CG23" s="184"/>
      <c r="CH23" s="184"/>
      <c r="CI23" s="184"/>
      <c r="CJ23" s="184"/>
      <c r="CK23" s="184"/>
      <c r="CL23" s="184"/>
      <c r="CM23" s="184"/>
      <c r="CN23" s="184"/>
      <c r="CO23" s="184"/>
      <c r="CP23" s="184"/>
      <c r="CQ23" s="184"/>
      <c r="CR23" s="184"/>
      <c r="CS23" s="184"/>
      <c r="CT23" s="184"/>
      <c r="CU23" s="184"/>
      <c r="CV23" s="184"/>
      <c r="CW23" s="184"/>
      <c r="CX23" s="184"/>
      <c r="CY23" s="184"/>
      <c r="CZ23" s="184"/>
      <c r="DA23" s="184"/>
      <c r="DB23" s="184"/>
      <c r="DC23" s="184"/>
      <c r="DD23" s="184"/>
      <c r="DE23" s="184"/>
      <c r="DF23" s="184"/>
      <c r="DG23" s="184"/>
      <c r="DH23" s="184"/>
      <c r="DI23" s="184"/>
      <c r="DJ23" s="184"/>
      <c r="DK23" s="184"/>
      <c r="DL23" s="184"/>
      <c r="DM23" s="184"/>
      <c r="DN23" s="184"/>
      <c r="DO23" s="184"/>
      <c r="DP23" s="184"/>
      <c r="DQ23" s="184"/>
      <c r="DR23" s="184"/>
      <c r="DS23" s="184"/>
      <c r="DT23" s="184"/>
      <c r="DU23" s="184"/>
      <c r="DV23" s="184"/>
      <c r="DW23" s="184"/>
      <c r="DX23" s="184"/>
      <c r="DY23" s="184"/>
      <c r="DZ23" s="184"/>
      <c r="EA23" s="184"/>
      <c r="EB23" s="184"/>
      <c r="EC23" s="184"/>
      <c r="ED23" s="184"/>
      <c r="EE23" s="184"/>
      <c r="EF23" s="184"/>
      <c r="EG23" s="184"/>
      <c r="EH23" s="184"/>
      <c r="EI23" s="184"/>
      <c r="EJ23" s="184"/>
      <c r="EK23" s="184"/>
      <c r="EL23" s="184"/>
      <c r="EM23" s="184"/>
      <c r="EN23" s="184"/>
      <c r="EO23" s="184"/>
      <c r="EP23" s="184"/>
      <c r="EQ23" s="184"/>
      <c r="ER23" s="184"/>
      <c r="ES23" s="184"/>
      <c r="ET23" s="184"/>
      <c r="EU23" s="184"/>
      <c r="EV23" s="184"/>
      <c r="EW23" s="184"/>
      <c r="EX23" s="184"/>
      <c r="EY23" s="184"/>
      <c r="EZ23" s="184"/>
      <c r="FA23" s="184"/>
      <c r="FB23" s="184"/>
      <c r="FC23" s="184"/>
      <c r="FD23" s="184"/>
      <c r="FE23" s="184"/>
      <c r="FF23" s="184"/>
      <c r="FG23" s="184"/>
      <c r="FH23" s="184"/>
      <c r="FI23" s="184"/>
      <c r="FJ23" s="184"/>
      <c r="FK23" s="184"/>
      <c r="FL23" s="184"/>
      <c r="FM23" s="184"/>
      <c r="FN23" s="184"/>
      <c r="FO23" s="184"/>
      <c r="FP23" s="184"/>
      <c r="FQ23" s="184"/>
      <c r="FR23" s="184"/>
      <c r="FS23" s="184"/>
      <c r="FT23" s="184"/>
      <c r="FU23" s="184"/>
      <c r="FV23" s="184"/>
      <c r="FW23" s="184"/>
      <c r="FX23" s="184"/>
      <c r="FY23" s="184"/>
      <c r="FZ23" s="184"/>
      <c r="GA23" s="184"/>
      <c r="GB23" s="184"/>
      <c r="GC23" s="184"/>
      <c r="GD23" s="184"/>
      <c r="GE23" s="184"/>
      <c r="GF23" s="184"/>
      <c r="GG23" s="184"/>
      <c r="GH23" s="184"/>
      <c r="GI23" s="184"/>
      <c r="GJ23" s="184"/>
      <c r="GK23" s="184"/>
      <c r="GL23" s="184"/>
      <c r="GM23" s="184"/>
      <c r="GN23" s="184"/>
      <c r="GO23" s="184"/>
      <c r="GP23" s="184"/>
      <c r="GQ23" s="184"/>
      <c r="GR23" s="184"/>
      <c r="GS23" s="184"/>
      <c r="GT23" s="184"/>
      <c r="GU23" s="184"/>
      <c r="GV23" s="184"/>
      <c r="GW23" s="184"/>
      <c r="GX23" s="184"/>
      <c r="GY23" s="184"/>
      <c r="GZ23" s="184"/>
      <c r="HA23" s="184"/>
      <c r="HB23" s="184"/>
      <c r="HC23" s="184"/>
      <c r="HD23" s="184"/>
      <c r="HE23" s="184"/>
      <c r="HF23" s="184"/>
      <c r="HG23" s="184"/>
      <c r="HH23" s="184"/>
      <c r="HI23" s="184"/>
      <c r="HJ23" s="184"/>
      <c r="HK23" s="184"/>
      <c r="HL23" s="184"/>
      <c r="HM23" s="184"/>
      <c r="HN23" s="184"/>
      <c r="HO23" s="184"/>
      <c r="HP23" s="184"/>
      <c r="HQ23" s="184"/>
      <c r="HR23" s="184"/>
      <c r="HS23" s="184"/>
      <c r="HT23" s="184"/>
      <c r="HU23" s="184"/>
      <c r="HV23" s="184"/>
      <c r="HW23" s="184"/>
      <c r="HX23" s="184"/>
      <c r="HY23" s="184"/>
      <c r="HZ23" s="184"/>
      <c r="IA23" s="184"/>
      <c r="IB23" s="184"/>
      <c r="IC23" s="184"/>
      <c r="ID23" s="184"/>
      <c r="IE23" s="184"/>
      <c r="IF23" s="184"/>
      <c r="IG23" s="184"/>
      <c r="IH23" s="184"/>
      <c r="II23" s="184"/>
      <c r="IJ23" s="184"/>
      <c r="IK23" s="184"/>
      <c r="IL23" s="184"/>
      <c r="IM23" s="184"/>
      <c r="IN23" s="184"/>
      <c r="IO23" s="184"/>
      <c r="IP23" s="184"/>
      <c r="IQ23" s="184"/>
      <c r="IR23" s="184"/>
      <c r="IS23" s="184"/>
      <c r="IT23" s="184"/>
      <c r="IU23" s="184"/>
      <c r="IV23" s="184"/>
    </row>
    <row r="24" spans="1:256" s="185" customFormat="1" ht="348.75" x14ac:dyDescent="0.2">
      <c r="A24" s="168" t="s">
        <v>314</v>
      </c>
      <c r="B24" s="219" t="s">
        <v>41</v>
      </c>
      <c r="C24" s="220" t="s">
        <v>339</v>
      </c>
      <c r="D24" s="220" t="s">
        <v>340</v>
      </c>
      <c r="E24" s="220" t="s">
        <v>341</v>
      </c>
      <c r="F24" s="221">
        <v>3</v>
      </c>
      <c r="G24" s="221">
        <v>2</v>
      </c>
      <c r="H24" s="222" t="s">
        <v>102</v>
      </c>
      <c r="I24" s="221" t="s">
        <v>266</v>
      </c>
      <c r="J24" s="221">
        <v>2</v>
      </c>
      <c r="K24" s="221">
        <v>2</v>
      </c>
      <c r="L24" s="222" t="s">
        <v>302</v>
      </c>
      <c r="M24" s="223">
        <v>42370</v>
      </c>
      <c r="N24" s="223">
        <v>42735</v>
      </c>
      <c r="O24" s="220" t="s">
        <v>342</v>
      </c>
      <c r="P24" s="220" t="s">
        <v>332</v>
      </c>
      <c r="Q24" s="220" t="s">
        <v>320</v>
      </c>
      <c r="R24" s="220" t="s">
        <v>343</v>
      </c>
      <c r="S24" s="220" t="s">
        <v>656</v>
      </c>
      <c r="T24" s="224">
        <v>1</v>
      </c>
      <c r="U24" s="258" t="s">
        <v>651</v>
      </c>
      <c r="V24" s="225" t="s">
        <v>223</v>
      </c>
      <c r="W24" s="168"/>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184"/>
      <c r="BG24" s="184"/>
      <c r="BH24" s="184"/>
      <c r="BI24" s="184"/>
      <c r="BJ24" s="184"/>
      <c r="BK24" s="184"/>
      <c r="BL24" s="184"/>
      <c r="BM24" s="184"/>
      <c r="BN24" s="184"/>
      <c r="BO24" s="184"/>
      <c r="BP24" s="184"/>
      <c r="BQ24" s="184"/>
      <c r="BR24" s="184"/>
      <c r="BS24" s="184"/>
      <c r="BT24" s="184"/>
      <c r="BU24" s="184"/>
      <c r="BV24" s="184"/>
      <c r="BW24" s="184"/>
      <c r="BX24" s="184"/>
      <c r="BY24" s="184"/>
      <c r="BZ24" s="184"/>
      <c r="CA24" s="184"/>
      <c r="CB24" s="184"/>
      <c r="CC24" s="184"/>
      <c r="CD24" s="184"/>
      <c r="CE24" s="184"/>
      <c r="CF24" s="184"/>
      <c r="CG24" s="184"/>
      <c r="CH24" s="184"/>
      <c r="CI24" s="184"/>
      <c r="CJ24" s="184"/>
      <c r="CK24" s="184"/>
      <c r="CL24" s="184"/>
      <c r="CM24" s="184"/>
      <c r="CN24" s="184"/>
      <c r="CO24" s="184"/>
      <c r="CP24" s="184"/>
      <c r="CQ24" s="184"/>
      <c r="CR24" s="184"/>
      <c r="CS24" s="184"/>
      <c r="CT24" s="184"/>
      <c r="CU24" s="184"/>
      <c r="CV24" s="184"/>
      <c r="CW24" s="184"/>
      <c r="CX24" s="184"/>
      <c r="CY24" s="184"/>
      <c r="CZ24" s="184"/>
      <c r="DA24" s="184"/>
      <c r="DB24" s="184"/>
      <c r="DC24" s="184"/>
      <c r="DD24" s="184"/>
      <c r="DE24" s="184"/>
      <c r="DF24" s="184"/>
      <c r="DG24" s="184"/>
      <c r="DH24" s="184"/>
      <c r="DI24" s="184"/>
      <c r="DJ24" s="184"/>
      <c r="DK24" s="184"/>
      <c r="DL24" s="184"/>
      <c r="DM24" s="184"/>
      <c r="DN24" s="184"/>
      <c r="DO24" s="184"/>
      <c r="DP24" s="184"/>
      <c r="DQ24" s="184"/>
      <c r="DR24" s="184"/>
      <c r="DS24" s="184"/>
      <c r="DT24" s="184"/>
      <c r="DU24" s="184"/>
      <c r="DV24" s="184"/>
      <c r="DW24" s="184"/>
      <c r="DX24" s="184"/>
      <c r="DY24" s="184"/>
      <c r="DZ24" s="184"/>
      <c r="EA24" s="184"/>
      <c r="EB24" s="184"/>
      <c r="EC24" s="184"/>
      <c r="ED24" s="184"/>
      <c r="EE24" s="184"/>
      <c r="EF24" s="184"/>
      <c r="EG24" s="184"/>
      <c r="EH24" s="184"/>
      <c r="EI24" s="184"/>
      <c r="EJ24" s="184"/>
      <c r="EK24" s="184"/>
      <c r="EL24" s="184"/>
      <c r="EM24" s="184"/>
      <c r="EN24" s="184"/>
      <c r="EO24" s="184"/>
      <c r="EP24" s="184"/>
      <c r="EQ24" s="184"/>
      <c r="ER24" s="184"/>
      <c r="ES24" s="184"/>
      <c r="ET24" s="184"/>
      <c r="EU24" s="184"/>
      <c r="EV24" s="184"/>
      <c r="EW24" s="184"/>
      <c r="EX24" s="184"/>
      <c r="EY24" s="184"/>
      <c r="EZ24" s="184"/>
      <c r="FA24" s="184"/>
      <c r="FB24" s="184"/>
      <c r="FC24" s="184"/>
      <c r="FD24" s="184"/>
      <c r="FE24" s="184"/>
      <c r="FF24" s="184"/>
      <c r="FG24" s="184"/>
      <c r="FH24" s="184"/>
      <c r="FI24" s="184"/>
      <c r="FJ24" s="184"/>
      <c r="FK24" s="184"/>
      <c r="FL24" s="184"/>
      <c r="FM24" s="184"/>
      <c r="FN24" s="184"/>
      <c r="FO24" s="184"/>
      <c r="FP24" s="184"/>
      <c r="FQ24" s="184"/>
      <c r="FR24" s="184"/>
      <c r="FS24" s="184"/>
      <c r="FT24" s="184"/>
      <c r="FU24" s="184"/>
      <c r="FV24" s="184"/>
      <c r="FW24" s="184"/>
      <c r="FX24" s="184"/>
      <c r="FY24" s="184"/>
      <c r="FZ24" s="184"/>
      <c r="GA24" s="184"/>
      <c r="GB24" s="184"/>
      <c r="GC24" s="184"/>
      <c r="GD24" s="184"/>
      <c r="GE24" s="184"/>
      <c r="GF24" s="184"/>
      <c r="GG24" s="184"/>
      <c r="GH24" s="184"/>
      <c r="GI24" s="184"/>
      <c r="GJ24" s="184"/>
      <c r="GK24" s="184"/>
      <c r="GL24" s="184"/>
      <c r="GM24" s="184"/>
      <c r="GN24" s="184"/>
      <c r="GO24" s="184"/>
      <c r="GP24" s="184"/>
      <c r="GQ24" s="184"/>
      <c r="GR24" s="184"/>
      <c r="GS24" s="184"/>
      <c r="GT24" s="184"/>
      <c r="GU24" s="184"/>
      <c r="GV24" s="184"/>
      <c r="GW24" s="184"/>
      <c r="GX24" s="184"/>
      <c r="GY24" s="184"/>
      <c r="GZ24" s="184"/>
      <c r="HA24" s="184"/>
      <c r="HB24" s="184"/>
      <c r="HC24" s="184"/>
      <c r="HD24" s="184"/>
      <c r="HE24" s="184"/>
      <c r="HF24" s="184"/>
      <c r="HG24" s="184"/>
      <c r="HH24" s="184"/>
      <c r="HI24" s="184"/>
      <c r="HJ24" s="184"/>
      <c r="HK24" s="184"/>
      <c r="HL24" s="184"/>
      <c r="HM24" s="184"/>
      <c r="HN24" s="184"/>
      <c r="HO24" s="184"/>
      <c r="HP24" s="184"/>
      <c r="HQ24" s="184"/>
      <c r="HR24" s="184"/>
      <c r="HS24" s="184"/>
      <c r="HT24" s="184"/>
      <c r="HU24" s="184"/>
      <c r="HV24" s="184"/>
      <c r="HW24" s="184"/>
      <c r="HX24" s="184"/>
      <c r="HY24" s="184"/>
      <c r="HZ24" s="184"/>
      <c r="IA24" s="184"/>
      <c r="IB24" s="184"/>
      <c r="IC24" s="184"/>
      <c r="ID24" s="184"/>
      <c r="IE24" s="184"/>
      <c r="IF24" s="184"/>
      <c r="IG24" s="184"/>
      <c r="IH24" s="184"/>
      <c r="II24" s="184"/>
      <c r="IJ24" s="184"/>
      <c r="IK24" s="184"/>
      <c r="IL24" s="184"/>
      <c r="IM24" s="184"/>
      <c r="IN24" s="184"/>
      <c r="IO24" s="184"/>
      <c r="IP24" s="184"/>
      <c r="IQ24" s="184"/>
      <c r="IR24" s="184"/>
      <c r="IS24" s="184"/>
      <c r="IT24" s="184"/>
      <c r="IU24" s="184"/>
      <c r="IV24" s="184"/>
    </row>
    <row r="25" spans="1:256" s="185" customFormat="1" ht="56.25" x14ac:dyDescent="0.2">
      <c r="A25" s="345" t="s">
        <v>17</v>
      </c>
      <c r="B25" s="347" t="str">
        <f>+'1. IDENTIFICACIÓN RIESGO'!C9</f>
        <v>8. Corrupción</v>
      </c>
      <c r="C25" s="329" t="str">
        <f>+'1. IDENTIFICACIÓN RIESGO'!E9</f>
        <v>Intereses económicos, políticos o personales, falta de ética profesional.</v>
      </c>
      <c r="D25" s="329" t="str">
        <f>+'1. IDENTIFICACIÓN RIESGO'!D9</f>
        <v>Omitir información que permita configurar presuntos hallazgos y no dar traslado a las autoridades competentes, o impedir el impulso propio en un proceso sancionatorio.</v>
      </c>
      <c r="E25" s="329" t="str">
        <f>+'1. IDENTIFICACIÓN RIESGO'!F9</f>
        <v xml:space="preserve">Pérdida de recursos públicos, por falta de objetividad en la ejecución del proceso auditor.
Incurrir en sanciones legales por no aplicación de las normas.
Afectación de la Imagen de la Contaloría de Bogotá
</v>
      </c>
      <c r="F25" s="329">
        <f>+'2. ANALISIS Y VALORACION'!C13</f>
        <v>3</v>
      </c>
      <c r="G25" s="329">
        <f>+'2. ANALISIS Y VALORACION'!D13</f>
        <v>20</v>
      </c>
      <c r="H25" s="336" t="str">
        <f>+'2. ANALISIS Y VALORACION'!E13</f>
        <v>Extrema</v>
      </c>
      <c r="I25" s="329" t="str">
        <f>+'2. ANALISIS Y VALORACION'!G13</f>
        <v>Normas claras y aplicadas</v>
      </c>
      <c r="J25" s="339">
        <f>+'2. ANALISIS Y VALORACION'!H13</f>
        <v>2</v>
      </c>
      <c r="K25" s="339">
        <f>+'2. ANALISIS Y VALORACION'!I13</f>
        <v>20</v>
      </c>
      <c r="L25" s="336" t="str">
        <f>+'2. ANALISIS Y VALORACION'!J13</f>
        <v>Alta</v>
      </c>
      <c r="M25" s="332">
        <f>+'2. ANALISIS Y VALORACION'!L13</f>
        <v>42371</v>
      </c>
      <c r="N25" s="332">
        <f>+'2. ANALISIS Y VALORACION'!M13</f>
        <v>42735</v>
      </c>
      <c r="O25" s="329" t="str">
        <f>+'2. ANALISIS Y VALORACION'!N13</f>
        <v xml:space="preserve">Rotar a los funcionarios de la dependecia dentro de los sujetos adscritos a la dirección sectorial.
</v>
      </c>
      <c r="P25" s="329" t="str">
        <f>+'2. ANALISIS Y VALORACION'!O13</f>
        <v>No. De funcionarios rotados  /Total  de funcionarios que realizan auditoría en la dirección sectorial*100</v>
      </c>
      <c r="Q25" s="329" t="str">
        <f>'2. ANALISIS Y VALORACION'!P13</f>
        <v>Direcciones Sectoriales de Fiscalización</v>
      </c>
      <c r="R25" s="342" t="str">
        <f>+'2. ANALISIS Y VALORACION'!Q13</f>
        <v xml:space="preserve">Memorandos de asignacion
</v>
      </c>
      <c r="S25" s="234" t="s">
        <v>536</v>
      </c>
      <c r="T25" s="186" t="s">
        <v>137</v>
      </c>
      <c r="U25" s="154" t="s">
        <v>547</v>
      </c>
      <c r="V25" s="229" t="s">
        <v>512</v>
      </c>
      <c r="W25" s="187"/>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c r="CA25" s="184"/>
      <c r="CB25" s="184"/>
      <c r="CC25" s="184"/>
      <c r="CD25" s="184"/>
      <c r="CE25" s="184"/>
      <c r="CF25" s="184"/>
      <c r="CG25" s="184"/>
      <c r="CH25" s="184"/>
      <c r="CI25" s="184"/>
      <c r="CJ25" s="184"/>
      <c r="CK25" s="184"/>
      <c r="CL25" s="184"/>
      <c r="CM25" s="184"/>
      <c r="CN25" s="184"/>
      <c r="CO25" s="184"/>
      <c r="CP25" s="184"/>
      <c r="CQ25" s="184"/>
      <c r="CR25" s="184"/>
      <c r="CS25" s="184"/>
      <c r="CT25" s="184"/>
      <c r="CU25" s="184"/>
      <c r="CV25" s="184"/>
      <c r="CW25" s="184"/>
      <c r="CX25" s="184"/>
      <c r="CY25" s="184"/>
      <c r="CZ25" s="184"/>
      <c r="DA25" s="184"/>
      <c r="DB25" s="184"/>
      <c r="DC25" s="184"/>
      <c r="DD25" s="184"/>
      <c r="DE25" s="184"/>
      <c r="DF25" s="184"/>
      <c r="DG25" s="184"/>
      <c r="DH25" s="184"/>
      <c r="DI25" s="184"/>
      <c r="DJ25" s="184"/>
      <c r="DK25" s="184"/>
      <c r="DL25" s="184"/>
      <c r="DM25" s="184"/>
      <c r="DN25" s="184"/>
      <c r="DO25" s="184"/>
      <c r="DP25" s="184"/>
      <c r="DQ25" s="184"/>
      <c r="DR25" s="184"/>
      <c r="DS25" s="184"/>
      <c r="DT25" s="184"/>
      <c r="DU25" s="184"/>
      <c r="DV25" s="184"/>
      <c r="DW25" s="184"/>
      <c r="DX25" s="184"/>
      <c r="DY25" s="184"/>
      <c r="DZ25" s="184"/>
      <c r="EA25" s="184"/>
      <c r="EB25" s="184"/>
      <c r="EC25" s="184"/>
      <c r="ED25" s="184"/>
      <c r="EE25" s="184"/>
      <c r="EF25" s="184"/>
      <c r="EG25" s="184"/>
      <c r="EH25" s="184"/>
      <c r="EI25" s="184"/>
      <c r="EJ25" s="184"/>
      <c r="EK25" s="184"/>
      <c r="EL25" s="184"/>
      <c r="EM25" s="184"/>
      <c r="EN25" s="184"/>
      <c r="EO25" s="184"/>
      <c r="EP25" s="184"/>
      <c r="EQ25" s="184"/>
      <c r="ER25" s="184"/>
      <c r="ES25" s="184"/>
      <c r="ET25" s="184"/>
      <c r="EU25" s="184"/>
      <c r="EV25" s="184"/>
      <c r="EW25" s="184"/>
      <c r="EX25" s="184"/>
      <c r="EY25" s="184"/>
      <c r="EZ25" s="184"/>
      <c r="FA25" s="184"/>
      <c r="FB25" s="184"/>
      <c r="FC25" s="184"/>
      <c r="FD25" s="184"/>
      <c r="FE25" s="184"/>
      <c r="FF25" s="184"/>
      <c r="FG25" s="184"/>
      <c r="FH25" s="184"/>
      <c r="FI25" s="184"/>
      <c r="FJ25" s="184"/>
      <c r="FK25" s="184"/>
      <c r="FL25" s="184"/>
      <c r="FM25" s="184"/>
      <c r="FN25" s="184"/>
      <c r="FO25" s="184"/>
      <c r="FP25" s="184"/>
      <c r="FQ25" s="184"/>
      <c r="FR25" s="184"/>
      <c r="FS25" s="184"/>
      <c r="FT25" s="184"/>
      <c r="FU25" s="184"/>
      <c r="FV25" s="184"/>
      <c r="FW25" s="184"/>
      <c r="FX25" s="184"/>
      <c r="FY25" s="184"/>
      <c r="FZ25" s="184"/>
      <c r="GA25" s="184"/>
      <c r="GB25" s="184"/>
      <c r="GC25" s="184"/>
      <c r="GD25" s="184"/>
      <c r="GE25" s="184"/>
      <c r="GF25" s="184"/>
      <c r="GG25" s="184"/>
      <c r="GH25" s="184"/>
      <c r="GI25" s="184"/>
      <c r="GJ25" s="184"/>
      <c r="GK25" s="184"/>
      <c r="GL25" s="184"/>
      <c r="GM25" s="184"/>
      <c r="GN25" s="184"/>
      <c r="GO25" s="184"/>
      <c r="GP25" s="184"/>
      <c r="GQ25" s="184"/>
      <c r="GR25" s="184"/>
      <c r="GS25" s="184"/>
      <c r="GT25" s="184"/>
      <c r="GU25" s="184"/>
      <c r="GV25" s="184"/>
      <c r="GW25" s="184"/>
      <c r="GX25" s="184"/>
      <c r="GY25" s="184"/>
      <c r="GZ25" s="184"/>
      <c r="HA25" s="184"/>
      <c r="HB25" s="184"/>
      <c r="HC25" s="184"/>
      <c r="HD25" s="184"/>
      <c r="HE25" s="184"/>
      <c r="HF25" s="184"/>
      <c r="HG25" s="184"/>
      <c r="HH25" s="184"/>
      <c r="HI25" s="184"/>
      <c r="HJ25" s="184"/>
      <c r="HK25" s="184"/>
      <c r="HL25" s="184"/>
      <c r="HM25" s="184"/>
      <c r="HN25" s="184"/>
      <c r="HO25" s="184"/>
      <c r="HP25" s="184"/>
      <c r="HQ25" s="184"/>
      <c r="HR25" s="184"/>
      <c r="HS25" s="184"/>
      <c r="HT25" s="184"/>
      <c r="HU25" s="184"/>
      <c r="HV25" s="184"/>
      <c r="HW25" s="184"/>
      <c r="HX25" s="184"/>
      <c r="HY25" s="184"/>
      <c r="HZ25" s="184"/>
      <c r="IA25" s="184"/>
      <c r="IB25" s="184"/>
      <c r="IC25" s="184"/>
      <c r="ID25" s="184"/>
      <c r="IE25" s="184"/>
      <c r="IF25" s="184"/>
      <c r="IG25" s="184"/>
      <c r="IH25" s="184"/>
      <c r="II25" s="184"/>
      <c r="IJ25" s="184"/>
      <c r="IK25" s="184"/>
      <c r="IL25" s="184"/>
      <c r="IM25" s="184"/>
      <c r="IN25" s="184"/>
      <c r="IO25" s="184"/>
      <c r="IP25" s="184"/>
      <c r="IQ25" s="184"/>
      <c r="IR25" s="184"/>
      <c r="IS25" s="184"/>
      <c r="IT25" s="184"/>
      <c r="IU25" s="184"/>
      <c r="IV25" s="184"/>
    </row>
    <row r="26" spans="1:256" s="185" customFormat="1" ht="180" x14ac:dyDescent="0.2">
      <c r="A26" s="345"/>
      <c r="B26" s="348"/>
      <c r="C26" s="330"/>
      <c r="D26" s="330"/>
      <c r="E26" s="330"/>
      <c r="F26" s="330"/>
      <c r="G26" s="330"/>
      <c r="H26" s="337"/>
      <c r="I26" s="330"/>
      <c r="J26" s="340"/>
      <c r="K26" s="340"/>
      <c r="L26" s="337"/>
      <c r="M26" s="333"/>
      <c r="N26" s="333"/>
      <c r="O26" s="330"/>
      <c r="P26" s="330"/>
      <c r="Q26" s="330"/>
      <c r="R26" s="343"/>
      <c r="S26" s="183" t="s">
        <v>537</v>
      </c>
      <c r="T26" s="362">
        <v>1</v>
      </c>
      <c r="U26" s="234" t="s">
        <v>502</v>
      </c>
      <c r="V26" s="230" t="s">
        <v>223</v>
      </c>
      <c r="W26" s="189"/>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c r="CA26" s="184"/>
      <c r="CB26" s="184"/>
      <c r="CC26" s="184"/>
      <c r="CD26" s="184"/>
      <c r="CE26" s="184"/>
      <c r="CF26" s="184"/>
      <c r="CG26" s="184"/>
      <c r="CH26" s="184"/>
      <c r="CI26" s="184"/>
      <c r="CJ26" s="184"/>
      <c r="CK26" s="184"/>
      <c r="CL26" s="184"/>
      <c r="CM26" s="184"/>
      <c r="CN26" s="184"/>
      <c r="CO26" s="184"/>
      <c r="CP26" s="184"/>
      <c r="CQ26" s="184"/>
      <c r="CR26" s="184"/>
      <c r="CS26" s="184"/>
      <c r="CT26" s="184"/>
      <c r="CU26" s="184"/>
      <c r="CV26" s="184"/>
      <c r="CW26" s="184"/>
      <c r="CX26" s="184"/>
      <c r="CY26" s="184"/>
      <c r="CZ26" s="184"/>
      <c r="DA26" s="184"/>
      <c r="DB26" s="184"/>
      <c r="DC26" s="184"/>
      <c r="DD26" s="184"/>
      <c r="DE26" s="184"/>
      <c r="DF26" s="184"/>
      <c r="DG26" s="184"/>
      <c r="DH26" s="184"/>
      <c r="DI26" s="184"/>
      <c r="DJ26" s="184"/>
      <c r="DK26" s="184"/>
      <c r="DL26" s="184"/>
      <c r="DM26" s="184"/>
      <c r="DN26" s="184"/>
      <c r="DO26" s="184"/>
      <c r="DP26" s="184"/>
      <c r="DQ26" s="184"/>
      <c r="DR26" s="184"/>
      <c r="DS26" s="184"/>
      <c r="DT26" s="184"/>
      <c r="DU26" s="184"/>
      <c r="DV26" s="184"/>
      <c r="DW26" s="184"/>
      <c r="DX26" s="184"/>
      <c r="DY26" s="184"/>
      <c r="DZ26" s="184"/>
      <c r="EA26" s="184"/>
      <c r="EB26" s="184"/>
      <c r="EC26" s="184"/>
      <c r="ED26" s="184"/>
      <c r="EE26" s="184"/>
      <c r="EF26" s="184"/>
      <c r="EG26" s="184"/>
      <c r="EH26" s="184"/>
      <c r="EI26" s="184"/>
      <c r="EJ26" s="184"/>
      <c r="EK26" s="184"/>
      <c r="EL26" s="184"/>
      <c r="EM26" s="184"/>
      <c r="EN26" s="184"/>
      <c r="EO26" s="184"/>
      <c r="EP26" s="184"/>
      <c r="EQ26" s="184"/>
      <c r="ER26" s="184"/>
      <c r="ES26" s="184"/>
      <c r="ET26" s="184"/>
      <c r="EU26" s="184"/>
      <c r="EV26" s="184"/>
      <c r="EW26" s="184"/>
      <c r="EX26" s="184"/>
      <c r="EY26" s="184"/>
      <c r="EZ26" s="184"/>
      <c r="FA26" s="184"/>
      <c r="FB26" s="184"/>
      <c r="FC26" s="184"/>
      <c r="FD26" s="184"/>
      <c r="FE26" s="184"/>
      <c r="FF26" s="184"/>
      <c r="FG26" s="184"/>
      <c r="FH26" s="184"/>
      <c r="FI26" s="184"/>
      <c r="FJ26" s="184"/>
      <c r="FK26" s="184"/>
      <c r="FL26" s="184"/>
      <c r="FM26" s="184"/>
      <c r="FN26" s="184"/>
      <c r="FO26" s="184"/>
      <c r="FP26" s="184"/>
      <c r="FQ26" s="184"/>
      <c r="FR26" s="184"/>
      <c r="FS26" s="184"/>
      <c r="FT26" s="184"/>
      <c r="FU26" s="184"/>
      <c r="FV26" s="184"/>
      <c r="FW26" s="184"/>
      <c r="FX26" s="184"/>
      <c r="FY26" s="184"/>
      <c r="FZ26" s="184"/>
      <c r="GA26" s="184"/>
      <c r="GB26" s="184"/>
      <c r="GC26" s="184"/>
      <c r="GD26" s="184"/>
      <c r="GE26" s="184"/>
      <c r="GF26" s="184"/>
      <c r="GG26" s="184"/>
      <c r="GH26" s="184"/>
      <c r="GI26" s="184"/>
      <c r="GJ26" s="184"/>
      <c r="GK26" s="184"/>
      <c r="GL26" s="184"/>
      <c r="GM26" s="184"/>
      <c r="GN26" s="184"/>
      <c r="GO26" s="184"/>
      <c r="GP26" s="184"/>
      <c r="GQ26" s="184"/>
      <c r="GR26" s="184"/>
      <c r="GS26" s="184"/>
      <c r="GT26" s="184"/>
      <c r="GU26" s="184"/>
      <c r="GV26" s="184"/>
      <c r="GW26" s="184"/>
      <c r="GX26" s="184"/>
      <c r="GY26" s="184"/>
      <c r="GZ26" s="184"/>
      <c r="HA26" s="184"/>
      <c r="HB26" s="184"/>
      <c r="HC26" s="184"/>
      <c r="HD26" s="184"/>
      <c r="HE26" s="184"/>
      <c r="HF26" s="184"/>
      <c r="HG26" s="184"/>
      <c r="HH26" s="184"/>
      <c r="HI26" s="184"/>
      <c r="HJ26" s="184"/>
      <c r="HK26" s="184"/>
      <c r="HL26" s="184"/>
      <c r="HM26" s="184"/>
      <c r="HN26" s="184"/>
      <c r="HO26" s="184"/>
      <c r="HP26" s="184"/>
      <c r="HQ26" s="184"/>
      <c r="HR26" s="184"/>
      <c r="HS26" s="184"/>
      <c r="HT26" s="184"/>
      <c r="HU26" s="184"/>
      <c r="HV26" s="184"/>
      <c r="HW26" s="184"/>
      <c r="HX26" s="184"/>
      <c r="HY26" s="184"/>
      <c r="HZ26" s="184"/>
      <c r="IA26" s="184"/>
      <c r="IB26" s="184"/>
      <c r="IC26" s="184"/>
      <c r="ID26" s="184"/>
      <c r="IE26" s="184"/>
      <c r="IF26" s="184"/>
      <c r="IG26" s="184"/>
      <c r="IH26" s="184"/>
      <c r="II26" s="184"/>
      <c r="IJ26" s="184"/>
      <c r="IK26" s="184"/>
      <c r="IL26" s="184"/>
      <c r="IM26" s="184"/>
      <c r="IN26" s="184"/>
      <c r="IO26" s="184"/>
      <c r="IP26" s="184"/>
      <c r="IQ26" s="184"/>
      <c r="IR26" s="184"/>
      <c r="IS26" s="184"/>
      <c r="IT26" s="184"/>
      <c r="IU26" s="184"/>
      <c r="IV26" s="184"/>
    </row>
    <row r="27" spans="1:256" s="185" customFormat="1" ht="372.75" customHeight="1" x14ac:dyDescent="0.2">
      <c r="A27" s="345"/>
      <c r="B27" s="348"/>
      <c r="C27" s="330"/>
      <c r="D27" s="330"/>
      <c r="E27" s="330"/>
      <c r="F27" s="330"/>
      <c r="G27" s="330"/>
      <c r="H27" s="337"/>
      <c r="I27" s="330"/>
      <c r="J27" s="340"/>
      <c r="K27" s="340"/>
      <c r="L27" s="337"/>
      <c r="M27" s="333"/>
      <c r="N27" s="333"/>
      <c r="O27" s="330"/>
      <c r="P27" s="330"/>
      <c r="Q27" s="330"/>
      <c r="R27" s="343"/>
      <c r="S27" s="234" t="s">
        <v>538</v>
      </c>
      <c r="T27" s="363"/>
      <c r="U27" s="234" t="s">
        <v>503</v>
      </c>
      <c r="V27" s="230" t="s">
        <v>223</v>
      </c>
      <c r="W27" s="190"/>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184"/>
      <c r="BG27" s="184"/>
      <c r="BH27" s="184"/>
      <c r="BI27" s="184"/>
      <c r="BJ27" s="184"/>
      <c r="BK27" s="184"/>
      <c r="BL27" s="184"/>
      <c r="BM27" s="184"/>
      <c r="BN27" s="184"/>
      <c r="BO27" s="184"/>
      <c r="BP27" s="184"/>
      <c r="BQ27" s="184"/>
      <c r="BR27" s="184"/>
      <c r="BS27" s="184"/>
      <c r="BT27" s="184"/>
      <c r="BU27" s="184"/>
      <c r="BV27" s="184"/>
      <c r="BW27" s="184"/>
      <c r="BX27" s="184"/>
      <c r="BY27" s="184"/>
      <c r="BZ27" s="184"/>
      <c r="CA27" s="184"/>
      <c r="CB27" s="184"/>
      <c r="CC27" s="184"/>
      <c r="CD27" s="184"/>
      <c r="CE27" s="184"/>
      <c r="CF27" s="184"/>
      <c r="CG27" s="184"/>
      <c r="CH27" s="184"/>
      <c r="CI27" s="184"/>
      <c r="CJ27" s="184"/>
      <c r="CK27" s="184"/>
      <c r="CL27" s="184"/>
      <c r="CM27" s="184"/>
      <c r="CN27" s="184"/>
      <c r="CO27" s="184"/>
      <c r="CP27" s="184"/>
      <c r="CQ27" s="184"/>
      <c r="CR27" s="184"/>
      <c r="CS27" s="184"/>
      <c r="CT27" s="184"/>
      <c r="CU27" s="184"/>
      <c r="CV27" s="184"/>
      <c r="CW27" s="184"/>
      <c r="CX27" s="184"/>
      <c r="CY27" s="184"/>
      <c r="CZ27" s="184"/>
      <c r="DA27" s="184"/>
      <c r="DB27" s="184"/>
      <c r="DC27" s="184"/>
      <c r="DD27" s="184"/>
      <c r="DE27" s="184"/>
      <c r="DF27" s="184"/>
      <c r="DG27" s="184"/>
      <c r="DH27" s="184"/>
      <c r="DI27" s="184"/>
      <c r="DJ27" s="184"/>
      <c r="DK27" s="184"/>
      <c r="DL27" s="184"/>
      <c r="DM27" s="184"/>
      <c r="DN27" s="184"/>
      <c r="DO27" s="184"/>
      <c r="DP27" s="184"/>
      <c r="DQ27" s="184"/>
      <c r="DR27" s="184"/>
      <c r="DS27" s="184"/>
      <c r="DT27" s="184"/>
      <c r="DU27" s="184"/>
      <c r="DV27" s="184"/>
      <c r="DW27" s="184"/>
      <c r="DX27" s="184"/>
      <c r="DY27" s="184"/>
      <c r="DZ27" s="184"/>
      <c r="EA27" s="184"/>
      <c r="EB27" s="184"/>
      <c r="EC27" s="184"/>
      <c r="ED27" s="184"/>
      <c r="EE27" s="184"/>
      <c r="EF27" s="184"/>
      <c r="EG27" s="184"/>
      <c r="EH27" s="184"/>
      <c r="EI27" s="184"/>
      <c r="EJ27" s="184"/>
      <c r="EK27" s="184"/>
      <c r="EL27" s="184"/>
      <c r="EM27" s="184"/>
      <c r="EN27" s="184"/>
      <c r="EO27" s="184"/>
      <c r="EP27" s="184"/>
      <c r="EQ27" s="184"/>
      <c r="ER27" s="184"/>
      <c r="ES27" s="184"/>
      <c r="ET27" s="184"/>
      <c r="EU27" s="184"/>
      <c r="EV27" s="184"/>
      <c r="EW27" s="184"/>
      <c r="EX27" s="184"/>
      <c r="EY27" s="184"/>
      <c r="EZ27" s="184"/>
      <c r="FA27" s="184"/>
      <c r="FB27" s="184"/>
      <c r="FC27" s="184"/>
      <c r="FD27" s="184"/>
      <c r="FE27" s="184"/>
      <c r="FF27" s="184"/>
      <c r="FG27" s="184"/>
      <c r="FH27" s="184"/>
      <c r="FI27" s="184"/>
      <c r="FJ27" s="184"/>
      <c r="FK27" s="184"/>
      <c r="FL27" s="184"/>
      <c r="FM27" s="184"/>
      <c r="FN27" s="184"/>
      <c r="FO27" s="184"/>
      <c r="FP27" s="184"/>
      <c r="FQ27" s="184"/>
      <c r="FR27" s="184"/>
      <c r="FS27" s="184"/>
      <c r="FT27" s="184"/>
      <c r="FU27" s="184"/>
      <c r="FV27" s="184"/>
      <c r="FW27" s="184"/>
      <c r="FX27" s="184"/>
      <c r="FY27" s="184"/>
      <c r="FZ27" s="184"/>
      <c r="GA27" s="184"/>
      <c r="GB27" s="184"/>
      <c r="GC27" s="184"/>
      <c r="GD27" s="184"/>
      <c r="GE27" s="184"/>
      <c r="GF27" s="184"/>
      <c r="GG27" s="184"/>
      <c r="GH27" s="184"/>
      <c r="GI27" s="184"/>
      <c r="GJ27" s="184"/>
      <c r="GK27" s="184"/>
      <c r="GL27" s="184"/>
      <c r="GM27" s="184"/>
      <c r="GN27" s="184"/>
      <c r="GO27" s="184"/>
      <c r="GP27" s="184"/>
      <c r="GQ27" s="184"/>
      <c r="GR27" s="184"/>
      <c r="GS27" s="184"/>
      <c r="GT27" s="184"/>
      <c r="GU27" s="184"/>
      <c r="GV27" s="184"/>
      <c r="GW27" s="184"/>
      <c r="GX27" s="184"/>
      <c r="GY27" s="184"/>
      <c r="GZ27" s="184"/>
      <c r="HA27" s="184"/>
      <c r="HB27" s="184"/>
      <c r="HC27" s="184"/>
      <c r="HD27" s="184"/>
      <c r="HE27" s="184"/>
      <c r="HF27" s="184"/>
      <c r="HG27" s="184"/>
      <c r="HH27" s="184"/>
      <c r="HI27" s="184"/>
      <c r="HJ27" s="184"/>
      <c r="HK27" s="184"/>
      <c r="HL27" s="184"/>
      <c r="HM27" s="184"/>
      <c r="HN27" s="184"/>
      <c r="HO27" s="184"/>
      <c r="HP27" s="184"/>
      <c r="HQ27" s="184"/>
      <c r="HR27" s="184"/>
      <c r="HS27" s="184"/>
      <c r="HT27" s="184"/>
      <c r="HU27" s="184"/>
      <c r="HV27" s="184"/>
      <c r="HW27" s="184"/>
      <c r="HX27" s="184"/>
      <c r="HY27" s="184"/>
      <c r="HZ27" s="184"/>
      <c r="IA27" s="184"/>
      <c r="IB27" s="184"/>
      <c r="IC27" s="184"/>
      <c r="ID27" s="184"/>
      <c r="IE27" s="184"/>
      <c r="IF27" s="184"/>
      <c r="IG27" s="184"/>
      <c r="IH27" s="184"/>
      <c r="II27" s="184"/>
      <c r="IJ27" s="184"/>
      <c r="IK27" s="184"/>
      <c r="IL27" s="184"/>
      <c r="IM27" s="184"/>
      <c r="IN27" s="184"/>
      <c r="IO27" s="184"/>
      <c r="IP27" s="184"/>
      <c r="IQ27" s="184"/>
      <c r="IR27" s="184"/>
      <c r="IS27" s="184"/>
      <c r="IT27" s="184"/>
      <c r="IU27" s="184"/>
      <c r="IV27" s="184"/>
    </row>
    <row r="28" spans="1:256" s="185" customFormat="1" ht="173.25" customHeight="1" x14ac:dyDescent="0.2">
      <c r="A28" s="345"/>
      <c r="B28" s="348"/>
      <c r="C28" s="330"/>
      <c r="D28" s="330"/>
      <c r="E28" s="330"/>
      <c r="F28" s="330"/>
      <c r="G28" s="330"/>
      <c r="H28" s="337"/>
      <c r="I28" s="330"/>
      <c r="J28" s="340"/>
      <c r="K28" s="340"/>
      <c r="L28" s="337"/>
      <c r="M28" s="333"/>
      <c r="N28" s="333"/>
      <c r="O28" s="330"/>
      <c r="P28" s="330"/>
      <c r="Q28" s="330"/>
      <c r="R28" s="343"/>
      <c r="S28" s="154" t="s">
        <v>539</v>
      </c>
      <c r="T28" s="363"/>
      <c r="U28" s="154" t="s">
        <v>504</v>
      </c>
      <c r="V28" s="230" t="s">
        <v>223</v>
      </c>
      <c r="W28" s="189"/>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c r="CA28" s="184"/>
      <c r="CB28" s="184"/>
      <c r="CC28" s="184"/>
      <c r="CD28" s="184"/>
      <c r="CE28" s="184"/>
      <c r="CF28" s="184"/>
      <c r="CG28" s="184"/>
      <c r="CH28" s="184"/>
      <c r="CI28" s="184"/>
      <c r="CJ28" s="184"/>
      <c r="CK28" s="184"/>
      <c r="CL28" s="184"/>
      <c r="CM28" s="184"/>
      <c r="CN28" s="184"/>
      <c r="CO28" s="184"/>
      <c r="CP28" s="184"/>
      <c r="CQ28" s="184"/>
      <c r="CR28" s="184"/>
      <c r="CS28" s="184"/>
      <c r="CT28" s="184"/>
      <c r="CU28" s="184"/>
      <c r="CV28" s="184"/>
      <c r="CW28" s="184"/>
      <c r="CX28" s="184"/>
      <c r="CY28" s="184"/>
      <c r="CZ28" s="184"/>
      <c r="DA28" s="184"/>
      <c r="DB28" s="184"/>
      <c r="DC28" s="184"/>
      <c r="DD28" s="184"/>
      <c r="DE28" s="184"/>
      <c r="DF28" s="184"/>
      <c r="DG28" s="184"/>
      <c r="DH28" s="184"/>
      <c r="DI28" s="184"/>
      <c r="DJ28" s="184"/>
      <c r="DK28" s="184"/>
      <c r="DL28" s="184"/>
      <c r="DM28" s="184"/>
      <c r="DN28" s="184"/>
      <c r="DO28" s="184"/>
      <c r="DP28" s="184"/>
      <c r="DQ28" s="184"/>
      <c r="DR28" s="184"/>
      <c r="DS28" s="184"/>
      <c r="DT28" s="184"/>
      <c r="DU28" s="184"/>
      <c r="DV28" s="184"/>
      <c r="DW28" s="184"/>
      <c r="DX28" s="184"/>
      <c r="DY28" s="184"/>
      <c r="DZ28" s="184"/>
      <c r="EA28" s="184"/>
      <c r="EB28" s="184"/>
      <c r="EC28" s="184"/>
      <c r="ED28" s="184"/>
      <c r="EE28" s="184"/>
      <c r="EF28" s="184"/>
      <c r="EG28" s="184"/>
      <c r="EH28" s="184"/>
      <c r="EI28" s="184"/>
      <c r="EJ28" s="184"/>
      <c r="EK28" s="184"/>
      <c r="EL28" s="184"/>
      <c r="EM28" s="184"/>
      <c r="EN28" s="184"/>
      <c r="EO28" s="184"/>
      <c r="EP28" s="184"/>
      <c r="EQ28" s="184"/>
      <c r="ER28" s="184"/>
      <c r="ES28" s="184"/>
      <c r="ET28" s="184"/>
      <c r="EU28" s="184"/>
      <c r="EV28" s="184"/>
      <c r="EW28" s="184"/>
      <c r="EX28" s="184"/>
      <c r="EY28" s="184"/>
      <c r="EZ28" s="184"/>
      <c r="FA28" s="184"/>
      <c r="FB28" s="184"/>
      <c r="FC28" s="184"/>
      <c r="FD28" s="184"/>
      <c r="FE28" s="184"/>
      <c r="FF28" s="184"/>
      <c r="FG28" s="184"/>
      <c r="FH28" s="184"/>
      <c r="FI28" s="184"/>
      <c r="FJ28" s="184"/>
      <c r="FK28" s="184"/>
      <c r="FL28" s="184"/>
      <c r="FM28" s="184"/>
      <c r="FN28" s="184"/>
      <c r="FO28" s="184"/>
      <c r="FP28" s="184"/>
      <c r="FQ28" s="184"/>
      <c r="FR28" s="184"/>
      <c r="FS28" s="184"/>
      <c r="FT28" s="184"/>
      <c r="FU28" s="184"/>
      <c r="FV28" s="184"/>
      <c r="FW28" s="184"/>
      <c r="FX28" s="184"/>
      <c r="FY28" s="184"/>
      <c r="FZ28" s="184"/>
      <c r="GA28" s="184"/>
      <c r="GB28" s="184"/>
      <c r="GC28" s="184"/>
      <c r="GD28" s="184"/>
      <c r="GE28" s="184"/>
      <c r="GF28" s="184"/>
      <c r="GG28" s="184"/>
      <c r="GH28" s="184"/>
      <c r="GI28" s="184"/>
      <c r="GJ28" s="184"/>
      <c r="GK28" s="184"/>
      <c r="GL28" s="184"/>
      <c r="GM28" s="184"/>
      <c r="GN28" s="184"/>
      <c r="GO28" s="184"/>
      <c r="GP28" s="184"/>
      <c r="GQ28" s="184"/>
      <c r="GR28" s="184"/>
      <c r="GS28" s="184"/>
      <c r="GT28" s="184"/>
      <c r="GU28" s="184"/>
      <c r="GV28" s="184"/>
      <c r="GW28" s="184"/>
      <c r="GX28" s="184"/>
      <c r="GY28" s="184"/>
      <c r="GZ28" s="184"/>
      <c r="HA28" s="184"/>
      <c r="HB28" s="184"/>
      <c r="HC28" s="184"/>
      <c r="HD28" s="184"/>
      <c r="HE28" s="184"/>
      <c r="HF28" s="184"/>
      <c r="HG28" s="184"/>
      <c r="HH28" s="184"/>
      <c r="HI28" s="184"/>
      <c r="HJ28" s="184"/>
      <c r="HK28" s="184"/>
      <c r="HL28" s="184"/>
      <c r="HM28" s="184"/>
      <c r="HN28" s="184"/>
      <c r="HO28" s="184"/>
      <c r="HP28" s="184"/>
      <c r="HQ28" s="184"/>
      <c r="HR28" s="184"/>
      <c r="HS28" s="184"/>
      <c r="HT28" s="184"/>
      <c r="HU28" s="184"/>
      <c r="HV28" s="184"/>
      <c r="HW28" s="184"/>
      <c r="HX28" s="184"/>
      <c r="HY28" s="184"/>
      <c r="HZ28" s="184"/>
      <c r="IA28" s="184"/>
      <c r="IB28" s="184"/>
      <c r="IC28" s="184"/>
      <c r="ID28" s="184"/>
      <c r="IE28" s="184"/>
      <c r="IF28" s="184"/>
      <c r="IG28" s="184"/>
      <c r="IH28" s="184"/>
      <c r="II28" s="184"/>
      <c r="IJ28" s="184"/>
      <c r="IK28" s="184"/>
      <c r="IL28" s="184"/>
      <c r="IM28" s="184"/>
      <c r="IN28" s="184"/>
      <c r="IO28" s="184"/>
      <c r="IP28" s="184"/>
      <c r="IQ28" s="184"/>
      <c r="IR28" s="184"/>
      <c r="IS28" s="184"/>
      <c r="IT28" s="184"/>
      <c r="IU28" s="184"/>
      <c r="IV28" s="184"/>
    </row>
    <row r="29" spans="1:256" s="185" customFormat="1" ht="325.5" customHeight="1" x14ac:dyDescent="0.2">
      <c r="A29" s="345"/>
      <c r="B29" s="348"/>
      <c r="C29" s="330"/>
      <c r="D29" s="330"/>
      <c r="E29" s="330"/>
      <c r="F29" s="330"/>
      <c r="G29" s="330"/>
      <c r="H29" s="337"/>
      <c r="I29" s="330"/>
      <c r="J29" s="340"/>
      <c r="K29" s="340"/>
      <c r="L29" s="337"/>
      <c r="M29" s="333"/>
      <c r="N29" s="333"/>
      <c r="O29" s="330"/>
      <c r="P29" s="330"/>
      <c r="Q29" s="330"/>
      <c r="R29" s="343"/>
      <c r="S29" s="234" t="s">
        <v>540</v>
      </c>
      <c r="T29" s="363"/>
      <c r="U29" s="154" t="s">
        <v>505</v>
      </c>
      <c r="V29" s="230" t="s">
        <v>223</v>
      </c>
      <c r="W29" s="190"/>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c r="CA29" s="184"/>
      <c r="CB29" s="184"/>
      <c r="CC29" s="184"/>
      <c r="CD29" s="184"/>
      <c r="CE29" s="184"/>
      <c r="CF29" s="184"/>
      <c r="CG29" s="184"/>
      <c r="CH29" s="184"/>
      <c r="CI29" s="184"/>
      <c r="CJ29" s="184"/>
      <c r="CK29" s="184"/>
      <c r="CL29" s="184"/>
      <c r="CM29" s="184"/>
      <c r="CN29" s="184"/>
      <c r="CO29" s="184"/>
      <c r="CP29" s="184"/>
      <c r="CQ29" s="184"/>
      <c r="CR29" s="184"/>
      <c r="CS29" s="184"/>
      <c r="CT29" s="184"/>
      <c r="CU29" s="184"/>
      <c r="CV29" s="184"/>
      <c r="CW29" s="184"/>
      <c r="CX29" s="184"/>
      <c r="CY29" s="184"/>
      <c r="CZ29" s="184"/>
      <c r="DA29" s="184"/>
      <c r="DB29" s="184"/>
      <c r="DC29" s="184"/>
      <c r="DD29" s="184"/>
      <c r="DE29" s="184"/>
      <c r="DF29" s="184"/>
      <c r="DG29" s="184"/>
      <c r="DH29" s="184"/>
      <c r="DI29" s="184"/>
      <c r="DJ29" s="184"/>
      <c r="DK29" s="184"/>
      <c r="DL29" s="184"/>
      <c r="DM29" s="184"/>
      <c r="DN29" s="184"/>
      <c r="DO29" s="184"/>
      <c r="DP29" s="184"/>
      <c r="DQ29" s="184"/>
      <c r="DR29" s="184"/>
      <c r="DS29" s="184"/>
      <c r="DT29" s="184"/>
      <c r="DU29" s="184"/>
      <c r="DV29" s="184"/>
      <c r="DW29" s="184"/>
      <c r="DX29" s="184"/>
      <c r="DY29" s="184"/>
      <c r="DZ29" s="184"/>
      <c r="EA29" s="184"/>
      <c r="EB29" s="184"/>
      <c r="EC29" s="184"/>
      <c r="ED29" s="184"/>
      <c r="EE29" s="184"/>
      <c r="EF29" s="184"/>
      <c r="EG29" s="184"/>
      <c r="EH29" s="184"/>
      <c r="EI29" s="184"/>
      <c r="EJ29" s="184"/>
      <c r="EK29" s="184"/>
      <c r="EL29" s="184"/>
      <c r="EM29" s="184"/>
      <c r="EN29" s="184"/>
      <c r="EO29" s="184"/>
      <c r="EP29" s="184"/>
      <c r="EQ29" s="184"/>
      <c r="ER29" s="184"/>
      <c r="ES29" s="184"/>
      <c r="ET29" s="184"/>
      <c r="EU29" s="184"/>
      <c r="EV29" s="184"/>
      <c r="EW29" s="184"/>
      <c r="EX29" s="184"/>
      <c r="EY29" s="184"/>
      <c r="EZ29" s="184"/>
      <c r="FA29" s="184"/>
      <c r="FB29" s="184"/>
      <c r="FC29" s="184"/>
      <c r="FD29" s="184"/>
      <c r="FE29" s="184"/>
      <c r="FF29" s="184"/>
      <c r="FG29" s="184"/>
      <c r="FH29" s="184"/>
      <c r="FI29" s="184"/>
      <c r="FJ29" s="184"/>
      <c r="FK29" s="184"/>
      <c r="FL29" s="184"/>
      <c r="FM29" s="184"/>
      <c r="FN29" s="184"/>
      <c r="FO29" s="184"/>
      <c r="FP29" s="184"/>
      <c r="FQ29" s="184"/>
      <c r="FR29" s="184"/>
      <c r="FS29" s="184"/>
      <c r="FT29" s="184"/>
      <c r="FU29" s="184"/>
      <c r="FV29" s="184"/>
      <c r="FW29" s="184"/>
      <c r="FX29" s="184"/>
      <c r="FY29" s="184"/>
      <c r="FZ29" s="184"/>
      <c r="GA29" s="184"/>
      <c r="GB29" s="184"/>
      <c r="GC29" s="184"/>
      <c r="GD29" s="184"/>
      <c r="GE29" s="184"/>
      <c r="GF29" s="184"/>
      <c r="GG29" s="184"/>
      <c r="GH29" s="184"/>
      <c r="GI29" s="184"/>
      <c r="GJ29" s="184"/>
      <c r="GK29" s="184"/>
      <c r="GL29" s="184"/>
      <c r="GM29" s="184"/>
      <c r="GN29" s="184"/>
      <c r="GO29" s="184"/>
      <c r="GP29" s="184"/>
      <c r="GQ29" s="184"/>
      <c r="GR29" s="184"/>
      <c r="GS29" s="184"/>
      <c r="GT29" s="184"/>
      <c r="GU29" s="184"/>
      <c r="GV29" s="184"/>
      <c r="GW29" s="184"/>
      <c r="GX29" s="184"/>
      <c r="GY29" s="184"/>
      <c r="GZ29" s="184"/>
      <c r="HA29" s="184"/>
      <c r="HB29" s="184"/>
      <c r="HC29" s="184"/>
      <c r="HD29" s="184"/>
      <c r="HE29" s="184"/>
      <c r="HF29" s="184"/>
      <c r="HG29" s="184"/>
      <c r="HH29" s="184"/>
      <c r="HI29" s="184"/>
      <c r="HJ29" s="184"/>
      <c r="HK29" s="184"/>
      <c r="HL29" s="184"/>
      <c r="HM29" s="184"/>
      <c r="HN29" s="184"/>
      <c r="HO29" s="184"/>
      <c r="HP29" s="184"/>
      <c r="HQ29" s="184"/>
      <c r="HR29" s="184"/>
      <c r="HS29" s="184"/>
      <c r="HT29" s="184"/>
      <c r="HU29" s="184"/>
      <c r="HV29" s="184"/>
      <c r="HW29" s="184"/>
      <c r="HX29" s="184"/>
      <c r="HY29" s="184"/>
      <c r="HZ29" s="184"/>
      <c r="IA29" s="184"/>
      <c r="IB29" s="184"/>
      <c r="IC29" s="184"/>
      <c r="ID29" s="184"/>
      <c r="IE29" s="184"/>
      <c r="IF29" s="184"/>
      <c r="IG29" s="184"/>
      <c r="IH29" s="184"/>
      <c r="II29" s="184"/>
      <c r="IJ29" s="184"/>
      <c r="IK29" s="184"/>
      <c r="IL29" s="184"/>
      <c r="IM29" s="184"/>
      <c r="IN29" s="184"/>
      <c r="IO29" s="184"/>
      <c r="IP29" s="184"/>
      <c r="IQ29" s="184"/>
      <c r="IR29" s="184"/>
      <c r="IS29" s="184"/>
      <c r="IT29" s="184"/>
      <c r="IU29" s="184"/>
      <c r="IV29" s="184"/>
    </row>
    <row r="30" spans="1:256" s="185" customFormat="1" ht="225" x14ac:dyDescent="0.2">
      <c r="A30" s="345"/>
      <c r="B30" s="348"/>
      <c r="C30" s="330"/>
      <c r="D30" s="330"/>
      <c r="E30" s="330"/>
      <c r="F30" s="330"/>
      <c r="G30" s="330"/>
      <c r="H30" s="337"/>
      <c r="I30" s="330"/>
      <c r="J30" s="340"/>
      <c r="K30" s="340"/>
      <c r="L30" s="337"/>
      <c r="M30" s="333"/>
      <c r="N30" s="333"/>
      <c r="O30" s="330"/>
      <c r="P30" s="330"/>
      <c r="Q30" s="330"/>
      <c r="R30" s="343"/>
      <c r="S30" s="154" t="s">
        <v>541</v>
      </c>
      <c r="T30" s="363"/>
      <c r="U30" s="234" t="s">
        <v>506</v>
      </c>
      <c r="V30" s="230" t="s">
        <v>223</v>
      </c>
      <c r="W30" s="190"/>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184"/>
      <c r="CF30" s="184"/>
      <c r="CG30" s="184"/>
      <c r="CH30" s="184"/>
      <c r="CI30" s="184"/>
      <c r="CJ30" s="184"/>
      <c r="CK30" s="184"/>
      <c r="CL30" s="184"/>
      <c r="CM30" s="184"/>
      <c r="CN30" s="184"/>
      <c r="CO30" s="184"/>
      <c r="CP30" s="184"/>
      <c r="CQ30" s="184"/>
      <c r="CR30" s="184"/>
      <c r="CS30" s="184"/>
      <c r="CT30" s="184"/>
      <c r="CU30" s="184"/>
      <c r="CV30" s="184"/>
      <c r="CW30" s="184"/>
      <c r="CX30" s="184"/>
      <c r="CY30" s="184"/>
      <c r="CZ30" s="184"/>
      <c r="DA30" s="184"/>
      <c r="DB30" s="184"/>
      <c r="DC30" s="184"/>
      <c r="DD30" s="184"/>
      <c r="DE30" s="184"/>
      <c r="DF30" s="184"/>
      <c r="DG30" s="184"/>
      <c r="DH30" s="184"/>
      <c r="DI30" s="184"/>
      <c r="DJ30" s="184"/>
      <c r="DK30" s="184"/>
      <c r="DL30" s="184"/>
      <c r="DM30" s="184"/>
      <c r="DN30" s="184"/>
      <c r="DO30" s="184"/>
      <c r="DP30" s="184"/>
      <c r="DQ30" s="184"/>
      <c r="DR30" s="184"/>
      <c r="DS30" s="184"/>
      <c r="DT30" s="184"/>
      <c r="DU30" s="184"/>
      <c r="DV30" s="184"/>
      <c r="DW30" s="184"/>
      <c r="DX30" s="184"/>
      <c r="DY30" s="184"/>
      <c r="DZ30" s="184"/>
      <c r="EA30" s="184"/>
      <c r="EB30" s="184"/>
      <c r="EC30" s="184"/>
      <c r="ED30" s="184"/>
      <c r="EE30" s="184"/>
      <c r="EF30" s="184"/>
      <c r="EG30" s="184"/>
      <c r="EH30" s="184"/>
      <c r="EI30" s="184"/>
      <c r="EJ30" s="184"/>
      <c r="EK30" s="184"/>
      <c r="EL30" s="184"/>
      <c r="EM30" s="184"/>
      <c r="EN30" s="184"/>
      <c r="EO30" s="184"/>
      <c r="EP30" s="184"/>
      <c r="EQ30" s="184"/>
      <c r="ER30" s="184"/>
      <c r="ES30" s="184"/>
      <c r="ET30" s="184"/>
      <c r="EU30" s="184"/>
      <c r="EV30" s="184"/>
      <c r="EW30" s="184"/>
      <c r="EX30" s="184"/>
      <c r="EY30" s="184"/>
      <c r="EZ30" s="184"/>
      <c r="FA30" s="184"/>
      <c r="FB30" s="184"/>
      <c r="FC30" s="184"/>
      <c r="FD30" s="184"/>
      <c r="FE30" s="184"/>
      <c r="FF30" s="184"/>
      <c r="FG30" s="184"/>
      <c r="FH30" s="184"/>
      <c r="FI30" s="184"/>
      <c r="FJ30" s="184"/>
      <c r="FK30" s="184"/>
      <c r="FL30" s="184"/>
      <c r="FM30" s="184"/>
      <c r="FN30" s="184"/>
      <c r="FO30" s="184"/>
      <c r="FP30" s="184"/>
      <c r="FQ30" s="184"/>
      <c r="FR30" s="184"/>
      <c r="FS30" s="184"/>
      <c r="FT30" s="184"/>
      <c r="FU30" s="184"/>
      <c r="FV30" s="184"/>
      <c r="FW30" s="184"/>
      <c r="FX30" s="184"/>
      <c r="FY30" s="184"/>
      <c r="FZ30" s="184"/>
      <c r="GA30" s="184"/>
      <c r="GB30" s="184"/>
      <c r="GC30" s="184"/>
      <c r="GD30" s="184"/>
      <c r="GE30" s="184"/>
      <c r="GF30" s="184"/>
      <c r="GG30" s="184"/>
      <c r="GH30" s="184"/>
      <c r="GI30" s="184"/>
      <c r="GJ30" s="184"/>
      <c r="GK30" s="184"/>
      <c r="GL30" s="184"/>
      <c r="GM30" s="184"/>
      <c r="GN30" s="184"/>
      <c r="GO30" s="184"/>
      <c r="GP30" s="184"/>
      <c r="GQ30" s="184"/>
      <c r="GR30" s="184"/>
      <c r="GS30" s="184"/>
      <c r="GT30" s="184"/>
      <c r="GU30" s="184"/>
      <c r="GV30" s="184"/>
      <c r="GW30" s="184"/>
      <c r="GX30" s="184"/>
      <c r="GY30" s="184"/>
      <c r="GZ30" s="184"/>
      <c r="HA30" s="184"/>
      <c r="HB30" s="184"/>
      <c r="HC30" s="184"/>
      <c r="HD30" s="184"/>
      <c r="HE30" s="184"/>
      <c r="HF30" s="184"/>
      <c r="HG30" s="184"/>
      <c r="HH30" s="184"/>
      <c r="HI30" s="184"/>
      <c r="HJ30" s="184"/>
      <c r="HK30" s="184"/>
      <c r="HL30" s="184"/>
      <c r="HM30" s="184"/>
      <c r="HN30" s="184"/>
      <c r="HO30" s="184"/>
      <c r="HP30" s="184"/>
      <c r="HQ30" s="184"/>
      <c r="HR30" s="184"/>
      <c r="HS30" s="184"/>
      <c r="HT30" s="184"/>
      <c r="HU30" s="184"/>
      <c r="HV30" s="184"/>
      <c r="HW30" s="184"/>
      <c r="HX30" s="184"/>
      <c r="HY30" s="184"/>
      <c r="HZ30" s="184"/>
      <c r="IA30" s="184"/>
      <c r="IB30" s="184"/>
      <c r="IC30" s="184"/>
      <c r="ID30" s="184"/>
      <c r="IE30" s="184"/>
      <c r="IF30" s="184"/>
      <c r="IG30" s="184"/>
      <c r="IH30" s="184"/>
      <c r="II30" s="184"/>
      <c r="IJ30" s="184"/>
      <c r="IK30" s="184"/>
      <c r="IL30" s="184"/>
      <c r="IM30" s="184"/>
      <c r="IN30" s="184"/>
      <c r="IO30" s="184"/>
      <c r="IP30" s="184"/>
      <c r="IQ30" s="184"/>
      <c r="IR30" s="184"/>
      <c r="IS30" s="184"/>
      <c r="IT30" s="184"/>
      <c r="IU30" s="184"/>
      <c r="IV30" s="184"/>
    </row>
    <row r="31" spans="1:256" s="185" customFormat="1" ht="123.75" x14ac:dyDescent="0.2">
      <c r="A31" s="345"/>
      <c r="B31" s="348"/>
      <c r="C31" s="330"/>
      <c r="D31" s="330"/>
      <c r="E31" s="330"/>
      <c r="F31" s="330"/>
      <c r="G31" s="330"/>
      <c r="H31" s="337"/>
      <c r="I31" s="330"/>
      <c r="J31" s="340"/>
      <c r="K31" s="340"/>
      <c r="L31" s="337"/>
      <c r="M31" s="333"/>
      <c r="N31" s="333"/>
      <c r="O31" s="330"/>
      <c r="P31" s="330"/>
      <c r="Q31" s="330"/>
      <c r="R31" s="343"/>
      <c r="S31" s="154" t="s">
        <v>542</v>
      </c>
      <c r="T31" s="363"/>
      <c r="U31" s="154" t="s">
        <v>507</v>
      </c>
      <c r="V31" s="230" t="s">
        <v>223</v>
      </c>
      <c r="W31" s="191"/>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184"/>
      <c r="CH31" s="184"/>
      <c r="CI31" s="184"/>
      <c r="CJ31" s="184"/>
      <c r="CK31" s="184"/>
      <c r="CL31" s="184"/>
      <c r="CM31" s="184"/>
      <c r="CN31" s="184"/>
      <c r="CO31" s="184"/>
      <c r="CP31" s="184"/>
      <c r="CQ31" s="184"/>
      <c r="CR31" s="184"/>
      <c r="CS31" s="184"/>
      <c r="CT31" s="184"/>
      <c r="CU31" s="184"/>
      <c r="CV31" s="184"/>
      <c r="CW31" s="184"/>
      <c r="CX31" s="184"/>
      <c r="CY31" s="184"/>
      <c r="CZ31" s="184"/>
      <c r="DA31" s="184"/>
      <c r="DB31" s="184"/>
      <c r="DC31" s="184"/>
      <c r="DD31" s="184"/>
      <c r="DE31" s="184"/>
      <c r="DF31" s="184"/>
      <c r="DG31" s="184"/>
      <c r="DH31" s="184"/>
      <c r="DI31" s="184"/>
      <c r="DJ31" s="184"/>
      <c r="DK31" s="184"/>
      <c r="DL31" s="184"/>
      <c r="DM31" s="184"/>
      <c r="DN31" s="184"/>
      <c r="DO31" s="184"/>
      <c r="DP31" s="184"/>
      <c r="DQ31" s="184"/>
      <c r="DR31" s="184"/>
      <c r="DS31" s="184"/>
      <c r="DT31" s="184"/>
      <c r="DU31" s="184"/>
      <c r="DV31" s="184"/>
      <c r="DW31" s="184"/>
      <c r="DX31" s="184"/>
      <c r="DY31" s="184"/>
      <c r="DZ31" s="184"/>
      <c r="EA31" s="184"/>
      <c r="EB31" s="184"/>
      <c r="EC31" s="184"/>
      <c r="ED31" s="184"/>
      <c r="EE31" s="184"/>
      <c r="EF31" s="184"/>
      <c r="EG31" s="184"/>
      <c r="EH31" s="184"/>
      <c r="EI31" s="184"/>
      <c r="EJ31" s="184"/>
      <c r="EK31" s="184"/>
      <c r="EL31" s="184"/>
      <c r="EM31" s="184"/>
      <c r="EN31" s="184"/>
      <c r="EO31" s="184"/>
      <c r="EP31" s="184"/>
      <c r="EQ31" s="184"/>
      <c r="ER31" s="184"/>
      <c r="ES31" s="184"/>
      <c r="ET31" s="184"/>
      <c r="EU31" s="184"/>
      <c r="EV31" s="184"/>
      <c r="EW31" s="184"/>
      <c r="EX31" s="184"/>
      <c r="EY31" s="184"/>
      <c r="EZ31" s="184"/>
      <c r="FA31" s="184"/>
      <c r="FB31" s="184"/>
      <c r="FC31" s="184"/>
      <c r="FD31" s="184"/>
      <c r="FE31" s="184"/>
      <c r="FF31" s="184"/>
      <c r="FG31" s="184"/>
      <c r="FH31" s="184"/>
      <c r="FI31" s="184"/>
      <c r="FJ31" s="184"/>
      <c r="FK31" s="184"/>
      <c r="FL31" s="184"/>
      <c r="FM31" s="184"/>
      <c r="FN31" s="184"/>
      <c r="FO31" s="184"/>
      <c r="FP31" s="184"/>
      <c r="FQ31" s="184"/>
      <c r="FR31" s="184"/>
      <c r="FS31" s="184"/>
      <c r="FT31" s="184"/>
      <c r="FU31" s="184"/>
      <c r="FV31" s="184"/>
      <c r="FW31" s="184"/>
      <c r="FX31" s="184"/>
      <c r="FY31" s="184"/>
      <c r="FZ31" s="184"/>
      <c r="GA31" s="184"/>
      <c r="GB31" s="184"/>
      <c r="GC31" s="184"/>
      <c r="GD31" s="184"/>
      <c r="GE31" s="184"/>
      <c r="GF31" s="184"/>
      <c r="GG31" s="184"/>
      <c r="GH31" s="184"/>
      <c r="GI31" s="184"/>
      <c r="GJ31" s="184"/>
      <c r="GK31" s="184"/>
      <c r="GL31" s="184"/>
      <c r="GM31" s="184"/>
      <c r="GN31" s="184"/>
      <c r="GO31" s="184"/>
      <c r="GP31" s="184"/>
      <c r="GQ31" s="184"/>
      <c r="GR31" s="184"/>
      <c r="GS31" s="184"/>
      <c r="GT31" s="184"/>
      <c r="GU31" s="184"/>
      <c r="GV31" s="184"/>
      <c r="GW31" s="184"/>
      <c r="GX31" s="184"/>
      <c r="GY31" s="184"/>
      <c r="GZ31" s="184"/>
      <c r="HA31" s="184"/>
      <c r="HB31" s="184"/>
      <c r="HC31" s="184"/>
      <c r="HD31" s="184"/>
      <c r="HE31" s="184"/>
      <c r="HF31" s="184"/>
      <c r="HG31" s="184"/>
      <c r="HH31" s="184"/>
      <c r="HI31" s="184"/>
      <c r="HJ31" s="184"/>
      <c r="HK31" s="184"/>
      <c r="HL31" s="184"/>
      <c r="HM31" s="184"/>
      <c r="HN31" s="184"/>
      <c r="HO31" s="184"/>
      <c r="HP31" s="184"/>
      <c r="HQ31" s="184"/>
      <c r="HR31" s="184"/>
      <c r="HS31" s="184"/>
      <c r="HT31" s="184"/>
      <c r="HU31" s="184"/>
      <c r="HV31" s="184"/>
      <c r="HW31" s="184"/>
      <c r="HX31" s="184"/>
      <c r="HY31" s="184"/>
      <c r="HZ31" s="184"/>
      <c r="IA31" s="184"/>
      <c r="IB31" s="184"/>
      <c r="IC31" s="184"/>
      <c r="ID31" s="184"/>
      <c r="IE31" s="184"/>
      <c r="IF31" s="184"/>
      <c r="IG31" s="184"/>
      <c r="IH31" s="184"/>
      <c r="II31" s="184"/>
      <c r="IJ31" s="184"/>
      <c r="IK31" s="184"/>
      <c r="IL31" s="184"/>
      <c r="IM31" s="184"/>
      <c r="IN31" s="184"/>
      <c r="IO31" s="184"/>
      <c r="IP31" s="184"/>
      <c r="IQ31" s="184"/>
      <c r="IR31" s="184"/>
      <c r="IS31" s="184"/>
      <c r="IT31" s="184"/>
      <c r="IU31" s="184"/>
      <c r="IV31" s="184"/>
    </row>
    <row r="32" spans="1:256" s="185" customFormat="1" ht="187.5" customHeight="1" x14ac:dyDescent="0.2">
      <c r="A32" s="345"/>
      <c r="B32" s="348"/>
      <c r="C32" s="330"/>
      <c r="D32" s="330"/>
      <c r="E32" s="330"/>
      <c r="F32" s="330"/>
      <c r="G32" s="330"/>
      <c r="H32" s="337"/>
      <c r="I32" s="330"/>
      <c r="J32" s="340"/>
      <c r="K32" s="340"/>
      <c r="L32" s="337"/>
      <c r="M32" s="333"/>
      <c r="N32" s="333"/>
      <c r="O32" s="330"/>
      <c r="P32" s="330"/>
      <c r="Q32" s="330"/>
      <c r="R32" s="343"/>
      <c r="S32" s="154" t="s">
        <v>543</v>
      </c>
      <c r="T32" s="363"/>
      <c r="U32" s="154" t="s">
        <v>508</v>
      </c>
      <c r="V32" s="230" t="s">
        <v>223</v>
      </c>
      <c r="W32" s="189"/>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184"/>
      <c r="CH32" s="184"/>
      <c r="CI32" s="184"/>
      <c r="CJ32" s="184"/>
      <c r="CK32" s="184"/>
      <c r="CL32" s="184"/>
      <c r="CM32" s="184"/>
      <c r="CN32" s="184"/>
      <c r="CO32" s="184"/>
      <c r="CP32" s="184"/>
      <c r="CQ32" s="184"/>
      <c r="CR32" s="184"/>
      <c r="CS32" s="184"/>
      <c r="CT32" s="184"/>
      <c r="CU32" s="184"/>
      <c r="CV32" s="184"/>
      <c r="CW32" s="184"/>
      <c r="CX32" s="184"/>
      <c r="CY32" s="184"/>
      <c r="CZ32" s="184"/>
      <c r="DA32" s="184"/>
      <c r="DB32" s="184"/>
      <c r="DC32" s="184"/>
      <c r="DD32" s="184"/>
      <c r="DE32" s="184"/>
      <c r="DF32" s="184"/>
      <c r="DG32" s="184"/>
      <c r="DH32" s="184"/>
      <c r="DI32" s="184"/>
      <c r="DJ32" s="184"/>
      <c r="DK32" s="184"/>
      <c r="DL32" s="184"/>
      <c r="DM32" s="184"/>
      <c r="DN32" s="184"/>
      <c r="DO32" s="184"/>
      <c r="DP32" s="184"/>
      <c r="DQ32" s="184"/>
      <c r="DR32" s="184"/>
      <c r="DS32" s="184"/>
      <c r="DT32" s="184"/>
      <c r="DU32" s="184"/>
      <c r="DV32" s="184"/>
      <c r="DW32" s="184"/>
      <c r="DX32" s="184"/>
      <c r="DY32" s="184"/>
      <c r="DZ32" s="184"/>
      <c r="EA32" s="184"/>
      <c r="EB32" s="184"/>
      <c r="EC32" s="184"/>
      <c r="ED32" s="184"/>
      <c r="EE32" s="184"/>
      <c r="EF32" s="184"/>
      <c r="EG32" s="184"/>
      <c r="EH32" s="184"/>
      <c r="EI32" s="184"/>
      <c r="EJ32" s="184"/>
      <c r="EK32" s="184"/>
      <c r="EL32" s="184"/>
      <c r="EM32" s="184"/>
      <c r="EN32" s="184"/>
      <c r="EO32" s="184"/>
      <c r="EP32" s="184"/>
      <c r="EQ32" s="184"/>
      <c r="ER32" s="184"/>
      <c r="ES32" s="184"/>
      <c r="ET32" s="184"/>
      <c r="EU32" s="184"/>
      <c r="EV32" s="184"/>
      <c r="EW32" s="184"/>
      <c r="EX32" s="184"/>
      <c r="EY32" s="184"/>
      <c r="EZ32" s="184"/>
      <c r="FA32" s="184"/>
      <c r="FB32" s="184"/>
      <c r="FC32" s="184"/>
      <c r="FD32" s="184"/>
      <c r="FE32" s="184"/>
      <c r="FF32" s="184"/>
      <c r="FG32" s="184"/>
      <c r="FH32" s="184"/>
      <c r="FI32" s="184"/>
      <c r="FJ32" s="184"/>
      <c r="FK32" s="184"/>
      <c r="FL32" s="184"/>
      <c r="FM32" s="184"/>
      <c r="FN32" s="184"/>
      <c r="FO32" s="184"/>
      <c r="FP32" s="184"/>
      <c r="FQ32" s="184"/>
      <c r="FR32" s="184"/>
      <c r="FS32" s="184"/>
      <c r="FT32" s="184"/>
      <c r="FU32" s="184"/>
      <c r="FV32" s="184"/>
      <c r="FW32" s="184"/>
      <c r="FX32" s="184"/>
      <c r="FY32" s="184"/>
      <c r="FZ32" s="184"/>
      <c r="GA32" s="184"/>
      <c r="GB32" s="184"/>
      <c r="GC32" s="184"/>
      <c r="GD32" s="184"/>
      <c r="GE32" s="184"/>
      <c r="GF32" s="184"/>
      <c r="GG32" s="184"/>
      <c r="GH32" s="184"/>
      <c r="GI32" s="184"/>
      <c r="GJ32" s="184"/>
      <c r="GK32" s="184"/>
      <c r="GL32" s="184"/>
      <c r="GM32" s="184"/>
      <c r="GN32" s="184"/>
      <c r="GO32" s="184"/>
      <c r="GP32" s="184"/>
      <c r="GQ32" s="184"/>
      <c r="GR32" s="184"/>
      <c r="GS32" s="184"/>
      <c r="GT32" s="184"/>
      <c r="GU32" s="184"/>
      <c r="GV32" s="184"/>
      <c r="GW32" s="184"/>
      <c r="GX32" s="184"/>
      <c r="GY32" s="184"/>
      <c r="GZ32" s="184"/>
      <c r="HA32" s="184"/>
      <c r="HB32" s="184"/>
      <c r="HC32" s="184"/>
      <c r="HD32" s="184"/>
      <c r="HE32" s="184"/>
      <c r="HF32" s="184"/>
      <c r="HG32" s="184"/>
      <c r="HH32" s="184"/>
      <c r="HI32" s="184"/>
      <c r="HJ32" s="184"/>
      <c r="HK32" s="184"/>
      <c r="HL32" s="184"/>
      <c r="HM32" s="184"/>
      <c r="HN32" s="184"/>
      <c r="HO32" s="184"/>
      <c r="HP32" s="184"/>
      <c r="HQ32" s="184"/>
      <c r="HR32" s="184"/>
      <c r="HS32" s="184"/>
      <c r="HT32" s="184"/>
      <c r="HU32" s="184"/>
      <c r="HV32" s="184"/>
      <c r="HW32" s="184"/>
      <c r="HX32" s="184"/>
      <c r="HY32" s="184"/>
      <c r="HZ32" s="184"/>
      <c r="IA32" s="184"/>
      <c r="IB32" s="184"/>
      <c r="IC32" s="184"/>
      <c r="ID32" s="184"/>
      <c r="IE32" s="184"/>
      <c r="IF32" s="184"/>
      <c r="IG32" s="184"/>
      <c r="IH32" s="184"/>
      <c r="II32" s="184"/>
      <c r="IJ32" s="184"/>
      <c r="IK32" s="184"/>
      <c r="IL32" s="184"/>
      <c r="IM32" s="184"/>
      <c r="IN32" s="184"/>
      <c r="IO32" s="184"/>
      <c r="IP32" s="184"/>
      <c r="IQ32" s="184"/>
      <c r="IR32" s="184"/>
      <c r="IS32" s="184"/>
      <c r="IT32" s="184"/>
      <c r="IU32" s="184"/>
      <c r="IV32" s="184"/>
    </row>
    <row r="33" spans="1:256" s="185" customFormat="1" ht="157.5" x14ac:dyDescent="0.2">
      <c r="A33" s="345"/>
      <c r="B33" s="348"/>
      <c r="C33" s="330"/>
      <c r="D33" s="330"/>
      <c r="E33" s="330"/>
      <c r="F33" s="330"/>
      <c r="G33" s="330"/>
      <c r="H33" s="337"/>
      <c r="I33" s="330"/>
      <c r="J33" s="340"/>
      <c r="K33" s="340"/>
      <c r="L33" s="337"/>
      <c r="M33" s="333"/>
      <c r="N33" s="333"/>
      <c r="O33" s="330"/>
      <c r="P33" s="330"/>
      <c r="Q33" s="330"/>
      <c r="R33" s="343"/>
      <c r="S33" s="234" t="s">
        <v>544</v>
      </c>
      <c r="T33" s="363"/>
      <c r="U33" s="154" t="s">
        <v>509</v>
      </c>
      <c r="V33" s="230" t="s">
        <v>223</v>
      </c>
      <c r="W33" s="189"/>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c r="BS33" s="184"/>
      <c r="BT33" s="184"/>
      <c r="BU33" s="184"/>
      <c r="BV33" s="184"/>
      <c r="BW33" s="184"/>
      <c r="BX33" s="184"/>
      <c r="BY33" s="184"/>
      <c r="BZ33" s="184"/>
      <c r="CA33" s="184"/>
      <c r="CB33" s="184"/>
      <c r="CC33" s="184"/>
      <c r="CD33" s="184"/>
      <c r="CE33" s="184"/>
      <c r="CF33" s="184"/>
      <c r="CG33" s="184"/>
      <c r="CH33" s="184"/>
      <c r="CI33" s="184"/>
      <c r="CJ33" s="184"/>
      <c r="CK33" s="184"/>
      <c r="CL33" s="184"/>
      <c r="CM33" s="184"/>
      <c r="CN33" s="184"/>
      <c r="CO33" s="184"/>
      <c r="CP33" s="184"/>
      <c r="CQ33" s="184"/>
      <c r="CR33" s="184"/>
      <c r="CS33" s="184"/>
      <c r="CT33" s="184"/>
      <c r="CU33" s="184"/>
      <c r="CV33" s="184"/>
      <c r="CW33" s="184"/>
      <c r="CX33" s="184"/>
      <c r="CY33" s="184"/>
      <c r="CZ33" s="184"/>
      <c r="DA33" s="184"/>
      <c r="DB33" s="184"/>
      <c r="DC33" s="184"/>
      <c r="DD33" s="184"/>
      <c r="DE33" s="184"/>
      <c r="DF33" s="184"/>
      <c r="DG33" s="184"/>
      <c r="DH33" s="184"/>
      <c r="DI33" s="184"/>
      <c r="DJ33" s="184"/>
      <c r="DK33" s="184"/>
      <c r="DL33" s="184"/>
      <c r="DM33" s="184"/>
      <c r="DN33" s="184"/>
      <c r="DO33" s="184"/>
      <c r="DP33" s="184"/>
      <c r="DQ33" s="184"/>
      <c r="DR33" s="184"/>
      <c r="DS33" s="184"/>
      <c r="DT33" s="184"/>
      <c r="DU33" s="184"/>
      <c r="DV33" s="184"/>
      <c r="DW33" s="184"/>
      <c r="DX33" s="184"/>
      <c r="DY33" s="184"/>
      <c r="DZ33" s="184"/>
      <c r="EA33" s="184"/>
      <c r="EB33" s="184"/>
      <c r="EC33" s="184"/>
      <c r="ED33" s="184"/>
      <c r="EE33" s="184"/>
      <c r="EF33" s="184"/>
      <c r="EG33" s="184"/>
      <c r="EH33" s="184"/>
      <c r="EI33" s="184"/>
      <c r="EJ33" s="184"/>
      <c r="EK33" s="184"/>
      <c r="EL33" s="184"/>
      <c r="EM33" s="184"/>
      <c r="EN33" s="184"/>
      <c r="EO33" s="184"/>
      <c r="EP33" s="184"/>
      <c r="EQ33" s="184"/>
      <c r="ER33" s="184"/>
      <c r="ES33" s="184"/>
      <c r="ET33" s="184"/>
      <c r="EU33" s="184"/>
      <c r="EV33" s="184"/>
      <c r="EW33" s="184"/>
      <c r="EX33" s="184"/>
      <c r="EY33" s="184"/>
      <c r="EZ33" s="184"/>
      <c r="FA33" s="184"/>
      <c r="FB33" s="184"/>
      <c r="FC33" s="184"/>
      <c r="FD33" s="184"/>
      <c r="FE33" s="184"/>
      <c r="FF33" s="184"/>
      <c r="FG33" s="184"/>
      <c r="FH33" s="184"/>
      <c r="FI33" s="184"/>
      <c r="FJ33" s="184"/>
      <c r="FK33" s="184"/>
      <c r="FL33" s="184"/>
      <c r="FM33" s="184"/>
      <c r="FN33" s="184"/>
      <c r="FO33" s="184"/>
      <c r="FP33" s="184"/>
      <c r="FQ33" s="184"/>
      <c r="FR33" s="184"/>
      <c r="FS33" s="184"/>
      <c r="FT33" s="184"/>
      <c r="FU33" s="184"/>
      <c r="FV33" s="184"/>
      <c r="FW33" s="184"/>
      <c r="FX33" s="184"/>
      <c r="FY33" s="184"/>
      <c r="FZ33" s="184"/>
      <c r="GA33" s="184"/>
      <c r="GB33" s="184"/>
      <c r="GC33" s="184"/>
      <c r="GD33" s="184"/>
      <c r="GE33" s="184"/>
      <c r="GF33" s="184"/>
      <c r="GG33" s="184"/>
      <c r="GH33" s="184"/>
      <c r="GI33" s="184"/>
      <c r="GJ33" s="184"/>
      <c r="GK33" s="184"/>
      <c r="GL33" s="184"/>
      <c r="GM33" s="184"/>
      <c r="GN33" s="184"/>
      <c r="GO33" s="184"/>
      <c r="GP33" s="184"/>
      <c r="GQ33" s="184"/>
      <c r="GR33" s="184"/>
      <c r="GS33" s="184"/>
      <c r="GT33" s="184"/>
      <c r="GU33" s="184"/>
      <c r="GV33" s="184"/>
      <c r="GW33" s="184"/>
      <c r="GX33" s="184"/>
      <c r="GY33" s="184"/>
      <c r="GZ33" s="184"/>
      <c r="HA33" s="184"/>
      <c r="HB33" s="184"/>
      <c r="HC33" s="184"/>
      <c r="HD33" s="184"/>
      <c r="HE33" s="184"/>
      <c r="HF33" s="184"/>
      <c r="HG33" s="184"/>
      <c r="HH33" s="184"/>
      <c r="HI33" s="184"/>
      <c r="HJ33" s="184"/>
      <c r="HK33" s="184"/>
      <c r="HL33" s="184"/>
      <c r="HM33" s="184"/>
      <c r="HN33" s="184"/>
      <c r="HO33" s="184"/>
      <c r="HP33" s="184"/>
      <c r="HQ33" s="184"/>
      <c r="HR33" s="184"/>
      <c r="HS33" s="184"/>
      <c r="HT33" s="184"/>
      <c r="HU33" s="184"/>
      <c r="HV33" s="184"/>
      <c r="HW33" s="184"/>
      <c r="HX33" s="184"/>
      <c r="HY33" s="184"/>
      <c r="HZ33" s="184"/>
      <c r="IA33" s="184"/>
      <c r="IB33" s="184"/>
      <c r="IC33" s="184"/>
      <c r="ID33" s="184"/>
      <c r="IE33" s="184"/>
      <c r="IF33" s="184"/>
      <c r="IG33" s="184"/>
      <c r="IH33" s="184"/>
      <c r="II33" s="184"/>
      <c r="IJ33" s="184"/>
      <c r="IK33" s="184"/>
      <c r="IL33" s="184"/>
      <c r="IM33" s="184"/>
      <c r="IN33" s="184"/>
      <c r="IO33" s="184"/>
      <c r="IP33" s="184"/>
      <c r="IQ33" s="184"/>
      <c r="IR33" s="184"/>
      <c r="IS33" s="184"/>
      <c r="IT33" s="184"/>
      <c r="IU33" s="184"/>
      <c r="IV33" s="184"/>
    </row>
    <row r="34" spans="1:256" s="185" customFormat="1" ht="213.75" customHeight="1" x14ac:dyDescent="0.2">
      <c r="A34" s="345"/>
      <c r="B34" s="348"/>
      <c r="C34" s="330"/>
      <c r="D34" s="330"/>
      <c r="E34" s="330"/>
      <c r="F34" s="330"/>
      <c r="G34" s="330"/>
      <c r="H34" s="337"/>
      <c r="I34" s="330"/>
      <c r="J34" s="340"/>
      <c r="K34" s="340"/>
      <c r="L34" s="337"/>
      <c r="M34" s="333"/>
      <c r="N34" s="333"/>
      <c r="O34" s="330"/>
      <c r="P34" s="330"/>
      <c r="Q34" s="330"/>
      <c r="R34" s="343"/>
      <c r="S34" s="234" t="s">
        <v>545</v>
      </c>
      <c r="T34" s="363"/>
      <c r="U34" s="154" t="s">
        <v>510</v>
      </c>
      <c r="V34" s="230" t="s">
        <v>223</v>
      </c>
      <c r="W34" s="190"/>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4"/>
      <c r="BW34" s="184"/>
      <c r="BX34" s="184"/>
      <c r="BY34" s="184"/>
      <c r="BZ34" s="184"/>
      <c r="CA34" s="184"/>
      <c r="CB34" s="184"/>
      <c r="CC34" s="184"/>
      <c r="CD34" s="184"/>
      <c r="CE34" s="184"/>
      <c r="CF34" s="184"/>
      <c r="CG34" s="184"/>
      <c r="CH34" s="184"/>
      <c r="CI34" s="184"/>
      <c r="CJ34" s="184"/>
      <c r="CK34" s="184"/>
      <c r="CL34" s="184"/>
      <c r="CM34" s="184"/>
      <c r="CN34" s="184"/>
      <c r="CO34" s="184"/>
      <c r="CP34" s="184"/>
      <c r="CQ34" s="184"/>
      <c r="CR34" s="184"/>
      <c r="CS34" s="184"/>
      <c r="CT34" s="184"/>
      <c r="CU34" s="184"/>
      <c r="CV34" s="184"/>
      <c r="CW34" s="184"/>
      <c r="CX34" s="184"/>
      <c r="CY34" s="184"/>
      <c r="CZ34" s="184"/>
      <c r="DA34" s="184"/>
      <c r="DB34" s="184"/>
      <c r="DC34" s="184"/>
      <c r="DD34" s="184"/>
      <c r="DE34" s="184"/>
      <c r="DF34" s="184"/>
      <c r="DG34" s="184"/>
      <c r="DH34" s="184"/>
      <c r="DI34" s="184"/>
      <c r="DJ34" s="184"/>
      <c r="DK34" s="184"/>
      <c r="DL34" s="184"/>
      <c r="DM34" s="184"/>
      <c r="DN34" s="184"/>
      <c r="DO34" s="184"/>
      <c r="DP34" s="184"/>
      <c r="DQ34" s="184"/>
      <c r="DR34" s="184"/>
      <c r="DS34" s="184"/>
      <c r="DT34" s="184"/>
      <c r="DU34" s="184"/>
      <c r="DV34" s="184"/>
      <c r="DW34" s="184"/>
      <c r="DX34" s="184"/>
      <c r="DY34" s="184"/>
      <c r="DZ34" s="184"/>
      <c r="EA34" s="184"/>
      <c r="EB34" s="184"/>
      <c r="EC34" s="184"/>
      <c r="ED34" s="184"/>
      <c r="EE34" s="184"/>
      <c r="EF34" s="184"/>
      <c r="EG34" s="184"/>
      <c r="EH34" s="184"/>
      <c r="EI34" s="184"/>
      <c r="EJ34" s="184"/>
      <c r="EK34" s="184"/>
      <c r="EL34" s="184"/>
      <c r="EM34" s="184"/>
      <c r="EN34" s="184"/>
      <c r="EO34" s="184"/>
      <c r="EP34" s="184"/>
      <c r="EQ34" s="184"/>
      <c r="ER34" s="184"/>
      <c r="ES34" s="184"/>
      <c r="ET34" s="184"/>
      <c r="EU34" s="184"/>
      <c r="EV34" s="184"/>
      <c r="EW34" s="184"/>
      <c r="EX34" s="184"/>
      <c r="EY34" s="184"/>
      <c r="EZ34" s="184"/>
      <c r="FA34" s="184"/>
      <c r="FB34" s="184"/>
      <c r="FC34" s="184"/>
      <c r="FD34" s="184"/>
      <c r="FE34" s="184"/>
      <c r="FF34" s="184"/>
      <c r="FG34" s="184"/>
      <c r="FH34" s="184"/>
      <c r="FI34" s="184"/>
      <c r="FJ34" s="184"/>
      <c r="FK34" s="184"/>
      <c r="FL34" s="184"/>
      <c r="FM34" s="184"/>
      <c r="FN34" s="184"/>
      <c r="FO34" s="184"/>
      <c r="FP34" s="184"/>
      <c r="FQ34" s="184"/>
      <c r="FR34" s="184"/>
      <c r="FS34" s="184"/>
      <c r="FT34" s="184"/>
      <c r="FU34" s="184"/>
      <c r="FV34" s="184"/>
      <c r="FW34" s="184"/>
      <c r="FX34" s="184"/>
      <c r="FY34" s="184"/>
      <c r="FZ34" s="184"/>
      <c r="GA34" s="184"/>
      <c r="GB34" s="184"/>
      <c r="GC34" s="184"/>
      <c r="GD34" s="184"/>
      <c r="GE34" s="184"/>
      <c r="GF34" s="184"/>
      <c r="GG34" s="184"/>
      <c r="GH34" s="184"/>
      <c r="GI34" s="184"/>
      <c r="GJ34" s="184"/>
      <c r="GK34" s="184"/>
      <c r="GL34" s="184"/>
      <c r="GM34" s="184"/>
      <c r="GN34" s="184"/>
      <c r="GO34" s="184"/>
      <c r="GP34" s="184"/>
      <c r="GQ34" s="184"/>
      <c r="GR34" s="184"/>
      <c r="GS34" s="184"/>
      <c r="GT34" s="184"/>
      <c r="GU34" s="184"/>
      <c r="GV34" s="184"/>
      <c r="GW34" s="184"/>
      <c r="GX34" s="184"/>
      <c r="GY34" s="184"/>
      <c r="GZ34" s="184"/>
      <c r="HA34" s="184"/>
      <c r="HB34" s="184"/>
      <c r="HC34" s="184"/>
      <c r="HD34" s="184"/>
      <c r="HE34" s="184"/>
      <c r="HF34" s="184"/>
      <c r="HG34" s="184"/>
      <c r="HH34" s="184"/>
      <c r="HI34" s="184"/>
      <c r="HJ34" s="184"/>
      <c r="HK34" s="184"/>
      <c r="HL34" s="184"/>
      <c r="HM34" s="184"/>
      <c r="HN34" s="184"/>
      <c r="HO34" s="184"/>
      <c r="HP34" s="184"/>
      <c r="HQ34" s="184"/>
      <c r="HR34" s="184"/>
      <c r="HS34" s="184"/>
      <c r="HT34" s="184"/>
      <c r="HU34" s="184"/>
      <c r="HV34" s="184"/>
      <c r="HW34" s="184"/>
      <c r="HX34" s="184"/>
      <c r="HY34" s="184"/>
      <c r="HZ34" s="184"/>
      <c r="IA34" s="184"/>
      <c r="IB34" s="184"/>
      <c r="IC34" s="184"/>
      <c r="ID34" s="184"/>
      <c r="IE34" s="184"/>
      <c r="IF34" s="184"/>
      <c r="IG34" s="184"/>
      <c r="IH34" s="184"/>
      <c r="II34" s="184"/>
      <c r="IJ34" s="184"/>
      <c r="IK34" s="184"/>
      <c r="IL34" s="184"/>
      <c r="IM34" s="184"/>
      <c r="IN34" s="184"/>
      <c r="IO34" s="184"/>
      <c r="IP34" s="184"/>
      <c r="IQ34" s="184"/>
      <c r="IR34" s="184"/>
      <c r="IS34" s="184"/>
      <c r="IT34" s="184"/>
      <c r="IU34" s="184"/>
      <c r="IV34" s="184"/>
    </row>
    <row r="35" spans="1:256" s="185" customFormat="1" ht="203.25" thickBot="1" x14ac:dyDescent="0.25">
      <c r="A35" s="346"/>
      <c r="B35" s="349"/>
      <c r="C35" s="335"/>
      <c r="D35" s="335"/>
      <c r="E35" s="335"/>
      <c r="F35" s="335"/>
      <c r="G35" s="331"/>
      <c r="H35" s="338"/>
      <c r="I35" s="331"/>
      <c r="J35" s="341"/>
      <c r="K35" s="341"/>
      <c r="L35" s="338"/>
      <c r="M35" s="334"/>
      <c r="N35" s="334"/>
      <c r="O35" s="331"/>
      <c r="P35" s="331"/>
      <c r="Q35" s="331"/>
      <c r="R35" s="344"/>
      <c r="S35" s="234" t="s">
        <v>546</v>
      </c>
      <c r="T35" s="364"/>
      <c r="U35" s="154" t="s">
        <v>511</v>
      </c>
      <c r="V35" s="230" t="s">
        <v>223</v>
      </c>
      <c r="W35" s="189"/>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4"/>
      <c r="BQ35" s="184"/>
      <c r="BR35" s="184"/>
      <c r="BS35" s="184"/>
      <c r="BT35" s="184"/>
      <c r="BU35" s="184"/>
      <c r="BV35" s="184"/>
      <c r="BW35" s="184"/>
      <c r="BX35" s="184"/>
      <c r="BY35" s="184"/>
      <c r="BZ35" s="184"/>
      <c r="CA35" s="184"/>
      <c r="CB35" s="184"/>
      <c r="CC35" s="184"/>
      <c r="CD35" s="184"/>
      <c r="CE35" s="184"/>
      <c r="CF35" s="184"/>
      <c r="CG35" s="184"/>
      <c r="CH35" s="184"/>
      <c r="CI35" s="184"/>
      <c r="CJ35" s="184"/>
      <c r="CK35" s="184"/>
      <c r="CL35" s="184"/>
      <c r="CM35" s="184"/>
      <c r="CN35" s="184"/>
      <c r="CO35" s="184"/>
      <c r="CP35" s="184"/>
      <c r="CQ35" s="184"/>
      <c r="CR35" s="184"/>
      <c r="CS35" s="184"/>
      <c r="CT35" s="184"/>
      <c r="CU35" s="184"/>
      <c r="CV35" s="184"/>
      <c r="CW35" s="184"/>
      <c r="CX35" s="184"/>
      <c r="CY35" s="184"/>
      <c r="CZ35" s="184"/>
      <c r="DA35" s="184"/>
      <c r="DB35" s="184"/>
      <c r="DC35" s="184"/>
      <c r="DD35" s="184"/>
      <c r="DE35" s="184"/>
      <c r="DF35" s="184"/>
      <c r="DG35" s="184"/>
      <c r="DH35" s="184"/>
      <c r="DI35" s="184"/>
      <c r="DJ35" s="184"/>
      <c r="DK35" s="184"/>
      <c r="DL35" s="184"/>
      <c r="DM35" s="184"/>
      <c r="DN35" s="184"/>
      <c r="DO35" s="184"/>
      <c r="DP35" s="184"/>
      <c r="DQ35" s="184"/>
      <c r="DR35" s="184"/>
      <c r="DS35" s="184"/>
      <c r="DT35" s="184"/>
      <c r="DU35" s="184"/>
      <c r="DV35" s="184"/>
      <c r="DW35" s="184"/>
      <c r="DX35" s="184"/>
      <c r="DY35" s="184"/>
      <c r="DZ35" s="184"/>
      <c r="EA35" s="184"/>
      <c r="EB35" s="184"/>
      <c r="EC35" s="184"/>
      <c r="ED35" s="184"/>
      <c r="EE35" s="184"/>
      <c r="EF35" s="184"/>
      <c r="EG35" s="184"/>
      <c r="EH35" s="184"/>
      <c r="EI35" s="184"/>
      <c r="EJ35" s="184"/>
      <c r="EK35" s="184"/>
      <c r="EL35" s="184"/>
      <c r="EM35" s="184"/>
      <c r="EN35" s="184"/>
      <c r="EO35" s="184"/>
      <c r="EP35" s="184"/>
      <c r="EQ35" s="184"/>
      <c r="ER35" s="184"/>
      <c r="ES35" s="184"/>
      <c r="ET35" s="184"/>
      <c r="EU35" s="184"/>
      <c r="EV35" s="184"/>
      <c r="EW35" s="184"/>
      <c r="EX35" s="184"/>
      <c r="EY35" s="184"/>
      <c r="EZ35" s="184"/>
      <c r="FA35" s="184"/>
      <c r="FB35" s="184"/>
      <c r="FC35" s="184"/>
      <c r="FD35" s="184"/>
      <c r="FE35" s="184"/>
      <c r="FF35" s="184"/>
      <c r="FG35" s="184"/>
      <c r="FH35" s="184"/>
      <c r="FI35" s="184"/>
      <c r="FJ35" s="184"/>
      <c r="FK35" s="184"/>
      <c r="FL35" s="184"/>
      <c r="FM35" s="184"/>
      <c r="FN35" s="184"/>
      <c r="FO35" s="184"/>
      <c r="FP35" s="184"/>
      <c r="FQ35" s="184"/>
      <c r="FR35" s="184"/>
      <c r="FS35" s="184"/>
      <c r="FT35" s="184"/>
      <c r="FU35" s="184"/>
      <c r="FV35" s="184"/>
      <c r="FW35" s="184"/>
      <c r="FX35" s="184"/>
      <c r="FY35" s="184"/>
      <c r="FZ35" s="184"/>
      <c r="GA35" s="184"/>
      <c r="GB35" s="184"/>
      <c r="GC35" s="184"/>
      <c r="GD35" s="184"/>
      <c r="GE35" s="184"/>
      <c r="GF35" s="184"/>
      <c r="GG35" s="184"/>
      <c r="GH35" s="184"/>
      <c r="GI35" s="184"/>
      <c r="GJ35" s="184"/>
      <c r="GK35" s="184"/>
      <c r="GL35" s="184"/>
      <c r="GM35" s="184"/>
      <c r="GN35" s="184"/>
      <c r="GO35" s="184"/>
      <c r="GP35" s="184"/>
      <c r="GQ35" s="184"/>
      <c r="GR35" s="184"/>
      <c r="GS35" s="184"/>
      <c r="GT35" s="184"/>
      <c r="GU35" s="184"/>
      <c r="GV35" s="184"/>
      <c r="GW35" s="184"/>
      <c r="GX35" s="184"/>
      <c r="GY35" s="184"/>
      <c r="GZ35" s="184"/>
      <c r="HA35" s="184"/>
      <c r="HB35" s="184"/>
      <c r="HC35" s="184"/>
      <c r="HD35" s="184"/>
      <c r="HE35" s="184"/>
      <c r="HF35" s="184"/>
      <c r="HG35" s="184"/>
      <c r="HH35" s="184"/>
      <c r="HI35" s="184"/>
      <c r="HJ35" s="184"/>
      <c r="HK35" s="184"/>
      <c r="HL35" s="184"/>
      <c r="HM35" s="184"/>
      <c r="HN35" s="184"/>
      <c r="HO35" s="184"/>
      <c r="HP35" s="184"/>
      <c r="HQ35" s="184"/>
      <c r="HR35" s="184"/>
      <c r="HS35" s="184"/>
      <c r="HT35" s="184"/>
      <c r="HU35" s="184"/>
      <c r="HV35" s="184"/>
      <c r="HW35" s="184"/>
      <c r="HX35" s="184"/>
      <c r="HY35" s="184"/>
      <c r="HZ35" s="184"/>
      <c r="IA35" s="184"/>
      <c r="IB35" s="184"/>
      <c r="IC35" s="184"/>
      <c r="ID35" s="184"/>
      <c r="IE35" s="184"/>
      <c r="IF35" s="184"/>
      <c r="IG35" s="184"/>
      <c r="IH35" s="184"/>
      <c r="II35" s="184"/>
      <c r="IJ35" s="184"/>
      <c r="IK35" s="184"/>
      <c r="IL35" s="184"/>
      <c r="IM35" s="184"/>
      <c r="IN35" s="184"/>
      <c r="IO35" s="184"/>
      <c r="IP35" s="184"/>
      <c r="IQ35" s="184"/>
      <c r="IR35" s="184"/>
      <c r="IS35" s="184"/>
      <c r="IT35" s="184"/>
      <c r="IU35" s="184"/>
      <c r="IV35" s="184"/>
    </row>
    <row r="36" spans="1:256" s="185" customFormat="1" ht="111.75" customHeight="1" thickTop="1" x14ac:dyDescent="0.2">
      <c r="A36" s="323" t="str">
        <f>+'1. IDENTIFICACIÓN RIESGO'!$C$5</f>
        <v>PROCESO DE VIGILANCIA Y CONTROL A LA GESTIÓN FISCAL</v>
      </c>
      <c r="B36" s="326" t="str">
        <f>+'1. IDENTIFICACIÓN RIESGO'!C10</f>
        <v>1. Estrategico</v>
      </c>
      <c r="C36" s="327" t="str">
        <f>+'1. IDENTIFICACIÓN RIESGO'!E10</f>
        <v>Desconocimiento de los temas de control fiscal.
Falta de actualización en normas de auditoria.
Falta de capacitación.
Falta de compromiso</v>
      </c>
      <c r="D36" s="327" t="str">
        <f>+'1. IDENTIFICACIÓN RIESGO'!D10</f>
        <v xml:space="preserve">Falta de conocimiento y/ó experticia por parte del talento humano designado para el desarrollo del proceso auditor por la alta rotación de funcionarios nuevos en el proceso auditor de la entidad. </v>
      </c>
      <c r="E36" s="327" t="str">
        <f>+'1. IDENTIFICACIÓN RIESGO'!F10</f>
        <v>No conformidad del producto.
Hallazgos sin contundencia.
Incurrir en sanciones legales por no aplicación de las normas.
Inadecuada vigilancia y control a los recursos del erario público</v>
      </c>
      <c r="F36" s="328">
        <f>+'2. ANALISIS Y VALORACION'!C14</f>
        <v>3</v>
      </c>
      <c r="G36" s="307">
        <f>+'2. ANALISIS Y VALORACION'!D14</f>
        <v>4</v>
      </c>
      <c r="H36" s="321" t="str">
        <f>+'2. ANALISIS Y VALORACION'!E14</f>
        <v>Extrema</v>
      </c>
      <c r="I36" s="307" t="str">
        <f>+'2. ANALISIS Y VALORACION'!G14</f>
        <v>Procedimientos formales aplicados</v>
      </c>
      <c r="J36" s="322">
        <f>+'2. ANALISIS Y VALORACION'!H14</f>
        <v>2</v>
      </c>
      <c r="K36" s="322">
        <f>+'2. ANALISIS Y VALORACION'!I14</f>
        <v>4</v>
      </c>
      <c r="L36" s="321" t="str">
        <f>+'2. ANALISIS Y VALORACION'!J14</f>
        <v>Alta</v>
      </c>
      <c r="M36" s="306">
        <f>+'2. ANALISIS Y VALORACION'!L14</f>
        <v>42371</v>
      </c>
      <c r="N36" s="306">
        <f>+'2. ANALISIS Y VALORACION'!M14</f>
        <v>42735</v>
      </c>
      <c r="O36" s="307" t="str">
        <f>+'2. ANALISIS Y VALORACION'!N14</f>
        <v>Realizar actividades de inducción al interior de las dependencias,  que permitan transmitir conocimiento.</v>
      </c>
      <c r="P36" s="307" t="str">
        <f>+'2. ANALISIS Y VALORACION'!O14</f>
        <v>No. de inducciones realizadas  / Total de funcionarios nuevos en las sectoriales * 100</v>
      </c>
      <c r="Q36" s="307" t="str">
        <f>+'2. ANALISIS Y VALORACION'!P14</f>
        <v>Direcciones Sectoriales de Fiscalización</v>
      </c>
      <c r="R36" s="308" t="str">
        <f>+'2. ANALISIS Y VALORACION'!Q14</f>
        <v>Formato de inducción</v>
      </c>
      <c r="S36" s="188" t="s">
        <v>548</v>
      </c>
      <c r="T36" s="362">
        <v>1</v>
      </c>
      <c r="U36" s="251" t="s">
        <v>549</v>
      </c>
      <c r="V36" s="252" t="s">
        <v>223</v>
      </c>
      <c r="W36" s="189"/>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4"/>
      <c r="BQ36" s="184"/>
      <c r="BR36" s="184"/>
      <c r="BS36" s="184"/>
      <c r="BT36" s="184"/>
      <c r="BU36" s="184"/>
      <c r="BV36" s="184"/>
      <c r="BW36" s="184"/>
      <c r="BX36" s="184"/>
      <c r="BY36" s="184"/>
      <c r="BZ36" s="184"/>
      <c r="CA36" s="184"/>
      <c r="CB36" s="184"/>
      <c r="CC36" s="184"/>
      <c r="CD36" s="184"/>
      <c r="CE36" s="184"/>
      <c r="CF36" s="184"/>
      <c r="CG36" s="184"/>
      <c r="CH36" s="184"/>
      <c r="CI36" s="184"/>
      <c r="CJ36" s="184"/>
      <c r="CK36" s="184"/>
      <c r="CL36" s="184"/>
      <c r="CM36" s="184"/>
      <c r="CN36" s="184"/>
      <c r="CO36" s="184"/>
      <c r="CP36" s="184"/>
      <c r="CQ36" s="184"/>
      <c r="CR36" s="184"/>
      <c r="CS36" s="184"/>
      <c r="CT36" s="184"/>
      <c r="CU36" s="184"/>
      <c r="CV36" s="184"/>
      <c r="CW36" s="184"/>
      <c r="CX36" s="184"/>
      <c r="CY36" s="184"/>
      <c r="CZ36" s="184"/>
      <c r="DA36" s="184"/>
      <c r="DB36" s="184"/>
      <c r="DC36" s="184"/>
      <c r="DD36" s="184"/>
      <c r="DE36" s="184"/>
      <c r="DF36" s="184"/>
      <c r="DG36" s="184"/>
      <c r="DH36" s="184"/>
      <c r="DI36" s="184"/>
      <c r="DJ36" s="184"/>
      <c r="DK36" s="184"/>
      <c r="DL36" s="184"/>
      <c r="DM36" s="184"/>
      <c r="DN36" s="184"/>
      <c r="DO36" s="184"/>
      <c r="DP36" s="184"/>
      <c r="DQ36" s="184"/>
      <c r="DR36" s="184"/>
      <c r="DS36" s="184"/>
      <c r="DT36" s="184"/>
      <c r="DU36" s="184"/>
      <c r="DV36" s="184"/>
      <c r="DW36" s="184"/>
      <c r="DX36" s="184"/>
      <c r="DY36" s="184"/>
      <c r="DZ36" s="184"/>
      <c r="EA36" s="184"/>
      <c r="EB36" s="184"/>
      <c r="EC36" s="184"/>
      <c r="ED36" s="184"/>
      <c r="EE36" s="184"/>
      <c r="EF36" s="184"/>
      <c r="EG36" s="184"/>
      <c r="EH36" s="184"/>
      <c r="EI36" s="184"/>
      <c r="EJ36" s="184"/>
      <c r="EK36" s="184"/>
      <c r="EL36" s="184"/>
      <c r="EM36" s="184"/>
      <c r="EN36" s="184"/>
      <c r="EO36" s="184"/>
      <c r="EP36" s="184"/>
      <c r="EQ36" s="184"/>
      <c r="ER36" s="184"/>
      <c r="ES36" s="184"/>
      <c r="ET36" s="184"/>
      <c r="EU36" s="184"/>
      <c r="EV36" s="184"/>
      <c r="EW36" s="184"/>
      <c r="EX36" s="184"/>
      <c r="EY36" s="184"/>
      <c r="EZ36" s="184"/>
      <c r="FA36" s="184"/>
      <c r="FB36" s="184"/>
      <c r="FC36" s="184"/>
      <c r="FD36" s="184"/>
      <c r="FE36" s="184"/>
      <c r="FF36" s="184"/>
      <c r="FG36" s="184"/>
      <c r="FH36" s="184"/>
      <c r="FI36" s="184"/>
      <c r="FJ36" s="184"/>
      <c r="FK36" s="184"/>
      <c r="FL36" s="184"/>
      <c r="FM36" s="184"/>
      <c r="FN36" s="184"/>
      <c r="FO36" s="184"/>
      <c r="FP36" s="184"/>
      <c r="FQ36" s="184"/>
      <c r="FR36" s="184"/>
      <c r="FS36" s="184"/>
      <c r="FT36" s="184"/>
      <c r="FU36" s="184"/>
      <c r="FV36" s="184"/>
      <c r="FW36" s="184"/>
      <c r="FX36" s="184"/>
      <c r="FY36" s="184"/>
      <c r="FZ36" s="184"/>
      <c r="GA36" s="184"/>
      <c r="GB36" s="184"/>
      <c r="GC36" s="184"/>
      <c r="GD36" s="184"/>
      <c r="GE36" s="184"/>
      <c r="GF36" s="184"/>
      <c r="GG36" s="184"/>
      <c r="GH36" s="184"/>
      <c r="GI36" s="184"/>
      <c r="GJ36" s="184"/>
      <c r="GK36" s="184"/>
      <c r="GL36" s="184"/>
      <c r="GM36" s="184"/>
      <c r="GN36" s="184"/>
      <c r="GO36" s="184"/>
      <c r="GP36" s="184"/>
      <c r="GQ36" s="184"/>
      <c r="GR36" s="184"/>
      <c r="GS36" s="184"/>
      <c r="GT36" s="184"/>
      <c r="GU36" s="184"/>
      <c r="GV36" s="184"/>
      <c r="GW36" s="184"/>
      <c r="GX36" s="184"/>
      <c r="GY36" s="184"/>
      <c r="GZ36" s="184"/>
      <c r="HA36" s="184"/>
      <c r="HB36" s="184"/>
      <c r="HC36" s="184"/>
      <c r="HD36" s="184"/>
      <c r="HE36" s="184"/>
      <c r="HF36" s="184"/>
      <c r="HG36" s="184"/>
      <c r="HH36" s="184"/>
      <c r="HI36" s="184"/>
      <c r="HJ36" s="184"/>
      <c r="HK36" s="184"/>
      <c r="HL36" s="184"/>
      <c r="HM36" s="184"/>
      <c r="HN36" s="184"/>
      <c r="HO36" s="184"/>
      <c r="HP36" s="184"/>
      <c r="HQ36" s="184"/>
      <c r="HR36" s="184"/>
      <c r="HS36" s="184"/>
      <c r="HT36" s="184"/>
      <c r="HU36" s="184"/>
      <c r="HV36" s="184"/>
      <c r="HW36" s="184"/>
      <c r="HX36" s="184"/>
      <c r="HY36" s="184"/>
      <c r="HZ36" s="184"/>
      <c r="IA36" s="184"/>
      <c r="IB36" s="184"/>
      <c r="IC36" s="184"/>
      <c r="ID36" s="184"/>
      <c r="IE36" s="184"/>
      <c r="IF36" s="184"/>
      <c r="IG36" s="184"/>
      <c r="IH36" s="184"/>
      <c r="II36" s="184"/>
      <c r="IJ36" s="184"/>
      <c r="IK36" s="184"/>
      <c r="IL36" s="184"/>
      <c r="IM36" s="184"/>
      <c r="IN36" s="184"/>
      <c r="IO36" s="184"/>
      <c r="IP36" s="184"/>
      <c r="IQ36" s="184"/>
      <c r="IR36" s="184"/>
      <c r="IS36" s="184"/>
      <c r="IT36" s="184"/>
      <c r="IU36" s="184"/>
      <c r="IV36" s="184"/>
    </row>
    <row r="37" spans="1:256" s="185" customFormat="1" ht="131.25" customHeight="1" x14ac:dyDescent="0.2">
      <c r="A37" s="324"/>
      <c r="B37" s="313"/>
      <c r="C37" s="316"/>
      <c r="D37" s="316"/>
      <c r="E37" s="316"/>
      <c r="F37" s="319"/>
      <c r="G37" s="307"/>
      <c r="H37" s="321"/>
      <c r="I37" s="307"/>
      <c r="J37" s="322"/>
      <c r="K37" s="322"/>
      <c r="L37" s="321"/>
      <c r="M37" s="306"/>
      <c r="N37" s="306"/>
      <c r="O37" s="307"/>
      <c r="P37" s="307"/>
      <c r="Q37" s="307"/>
      <c r="R37" s="308"/>
      <c r="S37" s="188" t="s">
        <v>551</v>
      </c>
      <c r="T37" s="365"/>
      <c r="U37" s="188" t="s">
        <v>550</v>
      </c>
      <c r="V37" s="230" t="s">
        <v>223</v>
      </c>
      <c r="W37" s="189"/>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CI37" s="184"/>
      <c r="CJ37" s="184"/>
      <c r="CK37" s="184"/>
      <c r="CL37" s="184"/>
      <c r="CM37" s="184"/>
      <c r="CN37" s="184"/>
      <c r="CO37" s="184"/>
      <c r="CP37" s="184"/>
      <c r="CQ37" s="184"/>
      <c r="CR37" s="184"/>
      <c r="CS37" s="184"/>
      <c r="CT37" s="184"/>
      <c r="CU37" s="184"/>
      <c r="CV37" s="184"/>
      <c r="CW37" s="184"/>
      <c r="CX37" s="184"/>
      <c r="CY37" s="184"/>
      <c r="CZ37" s="184"/>
      <c r="DA37" s="184"/>
      <c r="DB37" s="184"/>
      <c r="DC37" s="184"/>
      <c r="DD37" s="184"/>
      <c r="DE37" s="184"/>
      <c r="DF37" s="184"/>
      <c r="DG37" s="184"/>
      <c r="DH37" s="184"/>
      <c r="DI37" s="184"/>
      <c r="DJ37" s="184"/>
      <c r="DK37" s="184"/>
      <c r="DL37" s="184"/>
      <c r="DM37" s="184"/>
      <c r="DN37" s="184"/>
      <c r="DO37" s="184"/>
      <c r="DP37" s="184"/>
      <c r="DQ37" s="184"/>
      <c r="DR37" s="184"/>
      <c r="DS37" s="184"/>
      <c r="DT37" s="184"/>
      <c r="DU37" s="184"/>
      <c r="DV37" s="184"/>
      <c r="DW37" s="184"/>
      <c r="DX37" s="184"/>
      <c r="DY37" s="184"/>
      <c r="DZ37" s="184"/>
      <c r="EA37" s="184"/>
      <c r="EB37" s="184"/>
      <c r="EC37" s="184"/>
      <c r="ED37" s="184"/>
      <c r="EE37" s="184"/>
      <c r="EF37" s="184"/>
      <c r="EG37" s="184"/>
      <c r="EH37" s="184"/>
      <c r="EI37" s="184"/>
      <c r="EJ37" s="184"/>
      <c r="EK37" s="184"/>
      <c r="EL37" s="184"/>
      <c r="EM37" s="184"/>
      <c r="EN37" s="184"/>
      <c r="EO37" s="184"/>
      <c r="EP37" s="184"/>
      <c r="EQ37" s="184"/>
      <c r="ER37" s="184"/>
      <c r="ES37" s="184"/>
      <c r="ET37" s="184"/>
      <c r="EU37" s="184"/>
      <c r="EV37" s="184"/>
      <c r="EW37" s="184"/>
      <c r="EX37" s="184"/>
      <c r="EY37" s="184"/>
      <c r="EZ37" s="184"/>
      <c r="FA37" s="184"/>
      <c r="FB37" s="184"/>
      <c r="FC37" s="184"/>
      <c r="FD37" s="184"/>
      <c r="FE37" s="184"/>
      <c r="FF37" s="184"/>
      <c r="FG37" s="184"/>
      <c r="FH37" s="184"/>
      <c r="FI37" s="184"/>
      <c r="FJ37" s="184"/>
      <c r="FK37" s="184"/>
      <c r="FL37" s="184"/>
      <c r="FM37" s="184"/>
      <c r="FN37" s="184"/>
      <c r="FO37" s="184"/>
      <c r="FP37" s="184"/>
      <c r="FQ37" s="184"/>
      <c r="FR37" s="184"/>
      <c r="FS37" s="184"/>
      <c r="FT37" s="184"/>
      <c r="FU37" s="184"/>
      <c r="FV37" s="184"/>
      <c r="FW37" s="184"/>
      <c r="FX37" s="184"/>
      <c r="FY37" s="184"/>
      <c r="FZ37" s="184"/>
      <c r="GA37" s="184"/>
      <c r="GB37" s="184"/>
      <c r="GC37" s="184"/>
      <c r="GD37" s="184"/>
      <c r="GE37" s="184"/>
      <c r="GF37" s="184"/>
      <c r="GG37" s="184"/>
      <c r="GH37" s="184"/>
      <c r="GI37" s="184"/>
      <c r="GJ37" s="184"/>
      <c r="GK37" s="184"/>
      <c r="GL37" s="184"/>
      <c r="GM37" s="184"/>
      <c r="GN37" s="184"/>
      <c r="GO37" s="184"/>
      <c r="GP37" s="184"/>
      <c r="GQ37" s="184"/>
      <c r="GR37" s="184"/>
      <c r="GS37" s="184"/>
      <c r="GT37" s="184"/>
      <c r="GU37" s="184"/>
      <c r="GV37" s="184"/>
      <c r="GW37" s="184"/>
      <c r="GX37" s="184"/>
      <c r="GY37" s="184"/>
      <c r="GZ37" s="184"/>
      <c r="HA37" s="184"/>
      <c r="HB37" s="184"/>
      <c r="HC37" s="184"/>
      <c r="HD37" s="184"/>
      <c r="HE37" s="184"/>
      <c r="HF37" s="184"/>
      <c r="HG37" s="184"/>
      <c r="HH37" s="184"/>
      <c r="HI37" s="184"/>
      <c r="HJ37" s="184"/>
      <c r="HK37" s="184"/>
      <c r="HL37" s="184"/>
      <c r="HM37" s="184"/>
      <c r="HN37" s="184"/>
      <c r="HO37" s="184"/>
      <c r="HP37" s="184"/>
      <c r="HQ37" s="184"/>
      <c r="HR37" s="184"/>
      <c r="HS37" s="184"/>
      <c r="HT37" s="184"/>
      <c r="HU37" s="184"/>
      <c r="HV37" s="184"/>
      <c r="HW37" s="184"/>
      <c r="HX37" s="184"/>
      <c r="HY37" s="184"/>
      <c r="HZ37" s="184"/>
      <c r="IA37" s="184"/>
      <c r="IB37" s="184"/>
      <c r="IC37" s="184"/>
      <c r="ID37" s="184"/>
      <c r="IE37" s="184"/>
      <c r="IF37" s="184"/>
      <c r="IG37" s="184"/>
      <c r="IH37" s="184"/>
      <c r="II37" s="184"/>
      <c r="IJ37" s="184"/>
      <c r="IK37" s="184"/>
      <c r="IL37" s="184"/>
      <c r="IM37" s="184"/>
      <c r="IN37" s="184"/>
      <c r="IO37" s="184"/>
      <c r="IP37" s="184"/>
      <c r="IQ37" s="184"/>
      <c r="IR37" s="184"/>
      <c r="IS37" s="184"/>
      <c r="IT37" s="184"/>
      <c r="IU37" s="184"/>
      <c r="IV37" s="184"/>
    </row>
    <row r="38" spans="1:256" s="185" customFormat="1" ht="158.25" customHeight="1" x14ac:dyDescent="0.2">
      <c r="A38" s="324"/>
      <c r="B38" s="313"/>
      <c r="C38" s="316"/>
      <c r="D38" s="316"/>
      <c r="E38" s="316"/>
      <c r="F38" s="319"/>
      <c r="G38" s="307"/>
      <c r="H38" s="321"/>
      <c r="I38" s="307"/>
      <c r="J38" s="322"/>
      <c r="K38" s="322"/>
      <c r="L38" s="321"/>
      <c r="M38" s="306"/>
      <c r="N38" s="306"/>
      <c r="O38" s="307"/>
      <c r="P38" s="307"/>
      <c r="Q38" s="307"/>
      <c r="R38" s="308"/>
      <c r="S38" s="188" t="s">
        <v>552</v>
      </c>
      <c r="T38" s="365"/>
      <c r="U38" s="192" t="s">
        <v>554</v>
      </c>
      <c r="V38" s="230" t="s">
        <v>223</v>
      </c>
      <c r="W38" s="189"/>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c r="BT38" s="184"/>
      <c r="BU38" s="184"/>
      <c r="BV38" s="184"/>
      <c r="BW38" s="184"/>
      <c r="BX38" s="184"/>
      <c r="BY38" s="184"/>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c r="CX38" s="184"/>
      <c r="CY38" s="184"/>
      <c r="CZ38" s="184"/>
      <c r="DA38" s="184"/>
      <c r="DB38" s="184"/>
      <c r="DC38" s="184"/>
      <c r="DD38" s="184"/>
      <c r="DE38" s="184"/>
      <c r="DF38" s="184"/>
      <c r="DG38" s="184"/>
      <c r="DH38" s="184"/>
      <c r="DI38" s="184"/>
      <c r="DJ38" s="184"/>
      <c r="DK38" s="184"/>
      <c r="DL38" s="184"/>
      <c r="DM38" s="184"/>
      <c r="DN38" s="184"/>
      <c r="DO38" s="184"/>
      <c r="DP38" s="184"/>
      <c r="DQ38" s="184"/>
      <c r="DR38" s="184"/>
      <c r="DS38" s="184"/>
      <c r="DT38" s="184"/>
      <c r="DU38" s="184"/>
      <c r="DV38" s="184"/>
      <c r="DW38" s="184"/>
      <c r="DX38" s="184"/>
      <c r="DY38" s="184"/>
      <c r="DZ38" s="184"/>
      <c r="EA38" s="184"/>
      <c r="EB38" s="184"/>
      <c r="EC38" s="184"/>
      <c r="ED38" s="184"/>
      <c r="EE38" s="184"/>
      <c r="EF38" s="184"/>
      <c r="EG38" s="184"/>
      <c r="EH38" s="184"/>
      <c r="EI38" s="184"/>
      <c r="EJ38" s="184"/>
      <c r="EK38" s="184"/>
      <c r="EL38" s="184"/>
      <c r="EM38" s="184"/>
      <c r="EN38" s="184"/>
      <c r="EO38" s="184"/>
      <c r="EP38" s="184"/>
      <c r="EQ38" s="184"/>
      <c r="ER38" s="184"/>
      <c r="ES38" s="184"/>
      <c r="ET38" s="184"/>
      <c r="EU38" s="184"/>
      <c r="EV38" s="184"/>
      <c r="EW38" s="184"/>
      <c r="EX38" s="184"/>
      <c r="EY38" s="184"/>
      <c r="EZ38" s="184"/>
      <c r="FA38" s="184"/>
      <c r="FB38" s="184"/>
      <c r="FC38" s="184"/>
      <c r="FD38" s="184"/>
      <c r="FE38" s="184"/>
      <c r="FF38" s="184"/>
      <c r="FG38" s="184"/>
      <c r="FH38" s="184"/>
      <c r="FI38" s="184"/>
      <c r="FJ38" s="184"/>
      <c r="FK38" s="184"/>
      <c r="FL38" s="184"/>
      <c r="FM38" s="184"/>
      <c r="FN38" s="184"/>
      <c r="FO38" s="184"/>
      <c r="FP38" s="184"/>
      <c r="FQ38" s="184"/>
      <c r="FR38" s="184"/>
      <c r="FS38" s="184"/>
      <c r="FT38" s="184"/>
      <c r="FU38" s="184"/>
      <c r="FV38" s="184"/>
      <c r="FW38" s="184"/>
      <c r="FX38" s="184"/>
      <c r="FY38" s="184"/>
      <c r="FZ38" s="184"/>
      <c r="GA38" s="184"/>
      <c r="GB38" s="184"/>
      <c r="GC38" s="184"/>
      <c r="GD38" s="184"/>
      <c r="GE38" s="184"/>
      <c r="GF38" s="184"/>
      <c r="GG38" s="184"/>
      <c r="GH38" s="184"/>
      <c r="GI38" s="184"/>
      <c r="GJ38" s="184"/>
      <c r="GK38" s="184"/>
      <c r="GL38" s="184"/>
      <c r="GM38" s="184"/>
      <c r="GN38" s="184"/>
      <c r="GO38" s="184"/>
      <c r="GP38" s="184"/>
      <c r="GQ38" s="184"/>
      <c r="GR38" s="184"/>
      <c r="GS38" s="184"/>
      <c r="GT38" s="184"/>
      <c r="GU38" s="184"/>
      <c r="GV38" s="184"/>
      <c r="GW38" s="184"/>
      <c r="GX38" s="184"/>
      <c r="GY38" s="184"/>
      <c r="GZ38" s="184"/>
      <c r="HA38" s="184"/>
      <c r="HB38" s="184"/>
      <c r="HC38" s="184"/>
      <c r="HD38" s="184"/>
      <c r="HE38" s="184"/>
      <c r="HF38" s="184"/>
      <c r="HG38" s="184"/>
      <c r="HH38" s="184"/>
      <c r="HI38" s="184"/>
      <c r="HJ38" s="184"/>
      <c r="HK38" s="184"/>
      <c r="HL38" s="184"/>
      <c r="HM38" s="184"/>
      <c r="HN38" s="184"/>
      <c r="HO38" s="184"/>
      <c r="HP38" s="184"/>
      <c r="HQ38" s="184"/>
      <c r="HR38" s="184"/>
      <c r="HS38" s="184"/>
      <c r="HT38" s="184"/>
      <c r="HU38" s="184"/>
      <c r="HV38" s="184"/>
      <c r="HW38" s="184"/>
      <c r="HX38" s="184"/>
      <c r="HY38" s="184"/>
      <c r="HZ38" s="184"/>
      <c r="IA38" s="184"/>
      <c r="IB38" s="184"/>
      <c r="IC38" s="184"/>
      <c r="ID38" s="184"/>
      <c r="IE38" s="184"/>
      <c r="IF38" s="184"/>
      <c r="IG38" s="184"/>
      <c r="IH38" s="184"/>
      <c r="II38" s="184"/>
      <c r="IJ38" s="184"/>
      <c r="IK38" s="184"/>
      <c r="IL38" s="184"/>
      <c r="IM38" s="184"/>
      <c r="IN38" s="184"/>
      <c r="IO38" s="184"/>
      <c r="IP38" s="184"/>
      <c r="IQ38" s="184"/>
      <c r="IR38" s="184"/>
      <c r="IS38" s="184"/>
      <c r="IT38" s="184"/>
      <c r="IU38" s="184"/>
      <c r="IV38" s="184"/>
    </row>
    <row r="39" spans="1:256" s="185" customFormat="1" ht="101.25" x14ac:dyDescent="0.2">
      <c r="A39" s="324"/>
      <c r="B39" s="313"/>
      <c r="C39" s="316"/>
      <c r="D39" s="316"/>
      <c r="E39" s="316"/>
      <c r="F39" s="319"/>
      <c r="G39" s="307"/>
      <c r="H39" s="321"/>
      <c r="I39" s="307"/>
      <c r="J39" s="322"/>
      <c r="K39" s="322"/>
      <c r="L39" s="321"/>
      <c r="M39" s="306"/>
      <c r="N39" s="306"/>
      <c r="O39" s="307"/>
      <c r="P39" s="307"/>
      <c r="Q39" s="307"/>
      <c r="R39" s="308"/>
      <c r="S39" s="188" t="s">
        <v>553</v>
      </c>
      <c r="T39" s="365"/>
      <c r="U39" s="253" t="s">
        <v>555</v>
      </c>
      <c r="V39" s="230" t="s">
        <v>223</v>
      </c>
      <c r="W39" s="189"/>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184"/>
      <c r="BR39" s="184"/>
      <c r="BS39" s="184"/>
      <c r="BT39" s="184"/>
      <c r="BU39" s="184"/>
      <c r="BV39" s="184"/>
      <c r="BW39" s="184"/>
      <c r="BX39" s="184"/>
      <c r="BY39" s="184"/>
      <c r="BZ39" s="184"/>
      <c r="CA39" s="184"/>
      <c r="CB39" s="184"/>
      <c r="CC39" s="184"/>
      <c r="CD39" s="184"/>
      <c r="CE39" s="184"/>
      <c r="CF39" s="184"/>
      <c r="CG39" s="184"/>
      <c r="CH39" s="184"/>
      <c r="CI39" s="184"/>
      <c r="CJ39" s="184"/>
      <c r="CK39" s="184"/>
      <c r="CL39" s="184"/>
      <c r="CM39" s="184"/>
      <c r="CN39" s="184"/>
      <c r="CO39" s="184"/>
      <c r="CP39" s="184"/>
      <c r="CQ39" s="184"/>
      <c r="CR39" s="184"/>
      <c r="CS39" s="184"/>
      <c r="CT39" s="184"/>
      <c r="CU39" s="184"/>
      <c r="CV39" s="184"/>
      <c r="CW39" s="184"/>
      <c r="CX39" s="184"/>
      <c r="CY39" s="184"/>
      <c r="CZ39" s="184"/>
      <c r="DA39" s="184"/>
      <c r="DB39" s="184"/>
      <c r="DC39" s="184"/>
      <c r="DD39" s="184"/>
      <c r="DE39" s="184"/>
      <c r="DF39" s="184"/>
      <c r="DG39" s="184"/>
      <c r="DH39" s="184"/>
      <c r="DI39" s="184"/>
      <c r="DJ39" s="184"/>
      <c r="DK39" s="184"/>
      <c r="DL39" s="184"/>
      <c r="DM39" s="184"/>
      <c r="DN39" s="184"/>
      <c r="DO39" s="184"/>
      <c r="DP39" s="184"/>
      <c r="DQ39" s="184"/>
      <c r="DR39" s="184"/>
      <c r="DS39" s="184"/>
      <c r="DT39" s="184"/>
      <c r="DU39" s="184"/>
      <c r="DV39" s="184"/>
      <c r="DW39" s="184"/>
      <c r="DX39" s="184"/>
      <c r="DY39" s="184"/>
      <c r="DZ39" s="184"/>
      <c r="EA39" s="184"/>
      <c r="EB39" s="184"/>
      <c r="EC39" s="184"/>
      <c r="ED39" s="184"/>
      <c r="EE39" s="184"/>
      <c r="EF39" s="184"/>
      <c r="EG39" s="184"/>
      <c r="EH39" s="184"/>
      <c r="EI39" s="184"/>
      <c r="EJ39" s="184"/>
      <c r="EK39" s="184"/>
      <c r="EL39" s="184"/>
      <c r="EM39" s="184"/>
      <c r="EN39" s="184"/>
      <c r="EO39" s="184"/>
      <c r="EP39" s="184"/>
      <c r="EQ39" s="184"/>
      <c r="ER39" s="184"/>
      <c r="ES39" s="184"/>
      <c r="ET39" s="184"/>
      <c r="EU39" s="184"/>
      <c r="EV39" s="184"/>
      <c r="EW39" s="184"/>
      <c r="EX39" s="184"/>
      <c r="EY39" s="184"/>
      <c r="EZ39" s="184"/>
      <c r="FA39" s="184"/>
      <c r="FB39" s="184"/>
      <c r="FC39" s="184"/>
      <c r="FD39" s="184"/>
      <c r="FE39" s="184"/>
      <c r="FF39" s="184"/>
      <c r="FG39" s="184"/>
      <c r="FH39" s="184"/>
      <c r="FI39" s="184"/>
      <c r="FJ39" s="184"/>
      <c r="FK39" s="184"/>
      <c r="FL39" s="184"/>
      <c r="FM39" s="184"/>
      <c r="FN39" s="184"/>
      <c r="FO39" s="184"/>
      <c r="FP39" s="184"/>
      <c r="FQ39" s="184"/>
      <c r="FR39" s="184"/>
      <c r="FS39" s="184"/>
      <c r="FT39" s="184"/>
      <c r="FU39" s="184"/>
      <c r="FV39" s="184"/>
      <c r="FW39" s="184"/>
      <c r="FX39" s="184"/>
      <c r="FY39" s="184"/>
      <c r="FZ39" s="184"/>
      <c r="GA39" s="184"/>
      <c r="GB39" s="184"/>
      <c r="GC39" s="184"/>
      <c r="GD39" s="184"/>
      <c r="GE39" s="184"/>
      <c r="GF39" s="184"/>
      <c r="GG39" s="184"/>
      <c r="GH39" s="184"/>
      <c r="GI39" s="184"/>
      <c r="GJ39" s="184"/>
      <c r="GK39" s="184"/>
      <c r="GL39" s="184"/>
      <c r="GM39" s="184"/>
      <c r="GN39" s="184"/>
      <c r="GO39" s="184"/>
      <c r="GP39" s="184"/>
      <c r="GQ39" s="184"/>
      <c r="GR39" s="184"/>
      <c r="GS39" s="184"/>
      <c r="GT39" s="184"/>
      <c r="GU39" s="184"/>
      <c r="GV39" s="184"/>
      <c r="GW39" s="184"/>
      <c r="GX39" s="184"/>
      <c r="GY39" s="184"/>
      <c r="GZ39" s="184"/>
      <c r="HA39" s="184"/>
      <c r="HB39" s="184"/>
      <c r="HC39" s="184"/>
      <c r="HD39" s="184"/>
      <c r="HE39" s="184"/>
      <c r="HF39" s="184"/>
      <c r="HG39" s="184"/>
      <c r="HH39" s="184"/>
      <c r="HI39" s="184"/>
      <c r="HJ39" s="184"/>
      <c r="HK39" s="184"/>
      <c r="HL39" s="184"/>
      <c r="HM39" s="184"/>
      <c r="HN39" s="184"/>
      <c r="HO39" s="184"/>
      <c r="HP39" s="184"/>
      <c r="HQ39" s="184"/>
      <c r="HR39" s="184"/>
      <c r="HS39" s="184"/>
      <c r="HT39" s="184"/>
      <c r="HU39" s="184"/>
      <c r="HV39" s="184"/>
      <c r="HW39" s="184"/>
      <c r="HX39" s="184"/>
      <c r="HY39" s="184"/>
      <c r="HZ39" s="184"/>
      <c r="IA39" s="184"/>
      <c r="IB39" s="184"/>
      <c r="IC39" s="184"/>
      <c r="ID39" s="184"/>
      <c r="IE39" s="184"/>
      <c r="IF39" s="184"/>
      <c r="IG39" s="184"/>
      <c r="IH39" s="184"/>
      <c r="II39" s="184"/>
      <c r="IJ39" s="184"/>
      <c r="IK39" s="184"/>
      <c r="IL39" s="184"/>
      <c r="IM39" s="184"/>
      <c r="IN39" s="184"/>
      <c r="IO39" s="184"/>
      <c r="IP39" s="184"/>
      <c r="IQ39" s="184"/>
      <c r="IR39" s="184"/>
      <c r="IS39" s="184"/>
      <c r="IT39" s="184"/>
      <c r="IU39" s="184"/>
      <c r="IV39" s="184"/>
    </row>
    <row r="40" spans="1:256" s="185" customFormat="1" ht="222" customHeight="1" x14ac:dyDescent="0.2">
      <c r="A40" s="324"/>
      <c r="B40" s="313"/>
      <c r="C40" s="316"/>
      <c r="D40" s="316"/>
      <c r="E40" s="316"/>
      <c r="F40" s="319"/>
      <c r="G40" s="307"/>
      <c r="H40" s="321"/>
      <c r="I40" s="307"/>
      <c r="J40" s="322"/>
      <c r="K40" s="322"/>
      <c r="L40" s="321"/>
      <c r="M40" s="306"/>
      <c r="N40" s="306"/>
      <c r="O40" s="307"/>
      <c r="P40" s="307"/>
      <c r="Q40" s="307"/>
      <c r="R40" s="308"/>
      <c r="S40" s="188" t="s">
        <v>556</v>
      </c>
      <c r="T40" s="365"/>
      <c r="U40" s="253" t="s">
        <v>557</v>
      </c>
      <c r="V40" s="230" t="s">
        <v>223</v>
      </c>
      <c r="W40" s="189"/>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c r="BZ40" s="184"/>
      <c r="CA40" s="184"/>
      <c r="CB40" s="184"/>
      <c r="CC40" s="184"/>
      <c r="CD40" s="184"/>
      <c r="CE40" s="184"/>
      <c r="CF40" s="184"/>
      <c r="CG40" s="184"/>
      <c r="CH40" s="184"/>
      <c r="CI40" s="184"/>
      <c r="CJ40" s="184"/>
      <c r="CK40" s="184"/>
      <c r="CL40" s="184"/>
      <c r="CM40" s="184"/>
      <c r="CN40" s="184"/>
      <c r="CO40" s="184"/>
      <c r="CP40" s="184"/>
      <c r="CQ40" s="184"/>
      <c r="CR40" s="184"/>
      <c r="CS40" s="184"/>
      <c r="CT40" s="184"/>
      <c r="CU40" s="184"/>
      <c r="CV40" s="184"/>
      <c r="CW40" s="184"/>
      <c r="CX40" s="184"/>
      <c r="CY40" s="184"/>
      <c r="CZ40" s="184"/>
      <c r="DA40" s="184"/>
      <c r="DB40" s="184"/>
      <c r="DC40" s="184"/>
      <c r="DD40" s="184"/>
      <c r="DE40" s="184"/>
      <c r="DF40" s="184"/>
      <c r="DG40" s="184"/>
      <c r="DH40" s="184"/>
      <c r="DI40" s="184"/>
      <c r="DJ40" s="184"/>
      <c r="DK40" s="184"/>
      <c r="DL40" s="184"/>
      <c r="DM40" s="184"/>
      <c r="DN40" s="184"/>
      <c r="DO40" s="184"/>
      <c r="DP40" s="184"/>
      <c r="DQ40" s="184"/>
      <c r="DR40" s="184"/>
      <c r="DS40" s="184"/>
      <c r="DT40" s="184"/>
      <c r="DU40" s="184"/>
      <c r="DV40" s="184"/>
      <c r="DW40" s="184"/>
      <c r="DX40" s="184"/>
      <c r="DY40" s="184"/>
      <c r="DZ40" s="184"/>
      <c r="EA40" s="184"/>
      <c r="EB40" s="184"/>
      <c r="EC40" s="184"/>
      <c r="ED40" s="184"/>
      <c r="EE40" s="184"/>
      <c r="EF40" s="184"/>
      <c r="EG40" s="184"/>
      <c r="EH40" s="184"/>
      <c r="EI40" s="184"/>
      <c r="EJ40" s="184"/>
      <c r="EK40" s="184"/>
      <c r="EL40" s="184"/>
      <c r="EM40" s="184"/>
      <c r="EN40" s="184"/>
      <c r="EO40" s="184"/>
      <c r="EP40" s="184"/>
      <c r="EQ40" s="184"/>
      <c r="ER40" s="184"/>
      <c r="ES40" s="184"/>
      <c r="ET40" s="184"/>
      <c r="EU40" s="184"/>
      <c r="EV40" s="184"/>
      <c r="EW40" s="184"/>
      <c r="EX40" s="184"/>
      <c r="EY40" s="184"/>
      <c r="EZ40" s="184"/>
      <c r="FA40" s="184"/>
      <c r="FB40" s="184"/>
      <c r="FC40" s="184"/>
      <c r="FD40" s="184"/>
      <c r="FE40" s="184"/>
      <c r="FF40" s="184"/>
      <c r="FG40" s="184"/>
      <c r="FH40" s="184"/>
      <c r="FI40" s="184"/>
      <c r="FJ40" s="184"/>
      <c r="FK40" s="184"/>
      <c r="FL40" s="184"/>
      <c r="FM40" s="184"/>
      <c r="FN40" s="184"/>
      <c r="FO40" s="184"/>
      <c r="FP40" s="184"/>
      <c r="FQ40" s="184"/>
      <c r="FR40" s="184"/>
      <c r="FS40" s="184"/>
      <c r="FT40" s="184"/>
      <c r="FU40" s="184"/>
      <c r="FV40" s="184"/>
      <c r="FW40" s="184"/>
      <c r="FX40" s="184"/>
      <c r="FY40" s="184"/>
      <c r="FZ40" s="184"/>
      <c r="GA40" s="184"/>
      <c r="GB40" s="184"/>
      <c r="GC40" s="184"/>
      <c r="GD40" s="184"/>
      <c r="GE40" s="184"/>
      <c r="GF40" s="184"/>
      <c r="GG40" s="184"/>
      <c r="GH40" s="184"/>
      <c r="GI40" s="184"/>
      <c r="GJ40" s="184"/>
      <c r="GK40" s="184"/>
      <c r="GL40" s="184"/>
      <c r="GM40" s="184"/>
      <c r="GN40" s="184"/>
      <c r="GO40" s="184"/>
      <c r="GP40" s="184"/>
      <c r="GQ40" s="184"/>
      <c r="GR40" s="184"/>
      <c r="GS40" s="184"/>
      <c r="GT40" s="184"/>
      <c r="GU40" s="184"/>
      <c r="GV40" s="184"/>
      <c r="GW40" s="184"/>
      <c r="GX40" s="184"/>
      <c r="GY40" s="184"/>
      <c r="GZ40" s="184"/>
      <c r="HA40" s="184"/>
      <c r="HB40" s="184"/>
      <c r="HC40" s="184"/>
      <c r="HD40" s="184"/>
      <c r="HE40" s="184"/>
      <c r="HF40" s="184"/>
      <c r="HG40" s="184"/>
      <c r="HH40" s="184"/>
      <c r="HI40" s="184"/>
      <c r="HJ40" s="184"/>
      <c r="HK40" s="184"/>
      <c r="HL40" s="184"/>
      <c r="HM40" s="184"/>
      <c r="HN40" s="184"/>
      <c r="HO40" s="184"/>
      <c r="HP40" s="184"/>
      <c r="HQ40" s="184"/>
      <c r="HR40" s="184"/>
      <c r="HS40" s="184"/>
      <c r="HT40" s="184"/>
      <c r="HU40" s="184"/>
      <c r="HV40" s="184"/>
      <c r="HW40" s="184"/>
      <c r="HX40" s="184"/>
      <c r="HY40" s="184"/>
      <c r="HZ40" s="184"/>
      <c r="IA40" s="184"/>
      <c r="IB40" s="184"/>
      <c r="IC40" s="184"/>
      <c r="ID40" s="184"/>
      <c r="IE40" s="184"/>
      <c r="IF40" s="184"/>
      <c r="IG40" s="184"/>
      <c r="IH40" s="184"/>
      <c r="II40" s="184"/>
      <c r="IJ40" s="184"/>
      <c r="IK40" s="184"/>
      <c r="IL40" s="184"/>
      <c r="IM40" s="184"/>
      <c r="IN40" s="184"/>
      <c r="IO40" s="184"/>
      <c r="IP40" s="184"/>
      <c r="IQ40" s="184"/>
      <c r="IR40" s="184"/>
      <c r="IS40" s="184"/>
      <c r="IT40" s="184"/>
      <c r="IU40" s="184"/>
      <c r="IV40" s="184"/>
    </row>
    <row r="41" spans="1:256" ht="123.75" x14ac:dyDescent="0.2">
      <c r="A41" s="324"/>
      <c r="B41" s="313"/>
      <c r="C41" s="316"/>
      <c r="D41" s="316"/>
      <c r="E41" s="316"/>
      <c r="F41" s="319"/>
      <c r="G41" s="307"/>
      <c r="H41" s="321"/>
      <c r="I41" s="307"/>
      <c r="J41" s="322"/>
      <c r="K41" s="322"/>
      <c r="L41" s="321"/>
      <c r="M41" s="306"/>
      <c r="N41" s="306"/>
      <c r="O41" s="307"/>
      <c r="P41" s="307"/>
      <c r="Q41" s="307"/>
      <c r="R41" s="308"/>
      <c r="S41" s="159" t="s">
        <v>558</v>
      </c>
      <c r="T41" s="365"/>
      <c r="U41" s="159" t="s">
        <v>621</v>
      </c>
      <c r="V41" s="230" t="s">
        <v>223</v>
      </c>
      <c r="W41" s="134"/>
    </row>
    <row r="42" spans="1:256" ht="157.5" x14ac:dyDescent="0.2">
      <c r="A42" s="324"/>
      <c r="B42" s="313"/>
      <c r="C42" s="316"/>
      <c r="D42" s="316"/>
      <c r="E42" s="316"/>
      <c r="F42" s="319"/>
      <c r="G42" s="307"/>
      <c r="H42" s="321"/>
      <c r="I42" s="307"/>
      <c r="J42" s="322"/>
      <c r="K42" s="322"/>
      <c r="L42" s="321"/>
      <c r="M42" s="306"/>
      <c r="N42" s="306"/>
      <c r="O42" s="307"/>
      <c r="P42" s="307"/>
      <c r="Q42" s="307"/>
      <c r="R42" s="308"/>
      <c r="S42" s="159" t="s">
        <v>559</v>
      </c>
      <c r="T42" s="365"/>
      <c r="U42" s="159" t="s">
        <v>622</v>
      </c>
      <c r="V42" s="230" t="s">
        <v>223</v>
      </c>
      <c r="W42" s="134"/>
    </row>
    <row r="43" spans="1:256" ht="236.25" x14ac:dyDescent="0.2">
      <c r="A43" s="324"/>
      <c r="B43" s="313"/>
      <c r="C43" s="316"/>
      <c r="D43" s="316"/>
      <c r="E43" s="316"/>
      <c r="F43" s="319"/>
      <c r="G43" s="307"/>
      <c r="H43" s="321"/>
      <c r="I43" s="307"/>
      <c r="J43" s="322"/>
      <c r="K43" s="322"/>
      <c r="L43" s="321"/>
      <c r="M43" s="306"/>
      <c r="N43" s="306"/>
      <c r="O43" s="307"/>
      <c r="P43" s="307"/>
      <c r="Q43" s="307"/>
      <c r="R43" s="308"/>
      <c r="S43" s="159" t="s">
        <v>560</v>
      </c>
      <c r="T43" s="365"/>
      <c r="U43" s="159" t="s">
        <v>561</v>
      </c>
      <c r="V43" s="230" t="s">
        <v>223</v>
      </c>
      <c r="W43" s="134"/>
    </row>
    <row r="44" spans="1:256" ht="90" x14ac:dyDescent="0.2">
      <c r="A44" s="324"/>
      <c r="B44" s="313"/>
      <c r="C44" s="316"/>
      <c r="D44" s="316"/>
      <c r="E44" s="316"/>
      <c r="F44" s="319"/>
      <c r="G44" s="307"/>
      <c r="H44" s="321"/>
      <c r="I44" s="307"/>
      <c r="J44" s="322"/>
      <c r="K44" s="322"/>
      <c r="L44" s="321"/>
      <c r="M44" s="306"/>
      <c r="N44" s="306"/>
      <c r="O44" s="307"/>
      <c r="P44" s="307"/>
      <c r="Q44" s="307"/>
      <c r="R44" s="308"/>
      <c r="S44" s="160" t="s">
        <v>562</v>
      </c>
      <c r="T44" s="365"/>
      <c r="U44" s="254" t="s">
        <v>563</v>
      </c>
      <c r="V44" s="230" t="s">
        <v>223</v>
      </c>
      <c r="W44" s="134"/>
    </row>
    <row r="45" spans="1:256" ht="135" x14ac:dyDescent="0.2">
      <c r="A45" s="324"/>
      <c r="B45" s="313"/>
      <c r="C45" s="316"/>
      <c r="D45" s="316"/>
      <c r="E45" s="316"/>
      <c r="F45" s="319"/>
      <c r="G45" s="307"/>
      <c r="H45" s="321"/>
      <c r="I45" s="307"/>
      <c r="J45" s="322"/>
      <c r="K45" s="322"/>
      <c r="L45" s="321"/>
      <c r="M45" s="306"/>
      <c r="N45" s="306"/>
      <c r="O45" s="307"/>
      <c r="P45" s="307"/>
      <c r="Q45" s="307"/>
      <c r="R45" s="308"/>
      <c r="S45" s="159" t="s">
        <v>565</v>
      </c>
      <c r="T45" s="365"/>
      <c r="U45" s="159" t="s">
        <v>564</v>
      </c>
      <c r="V45" s="230" t="s">
        <v>223</v>
      </c>
      <c r="W45" s="134"/>
    </row>
    <row r="46" spans="1:256" ht="93.75" customHeight="1" thickBot="1" x14ac:dyDescent="0.25">
      <c r="A46" s="325"/>
      <c r="B46" s="314"/>
      <c r="C46" s="317"/>
      <c r="D46" s="317"/>
      <c r="E46" s="317"/>
      <c r="F46" s="320"/>
      <c r="G46" s="307"/>
      <c r="H46" s="321"/>
      <c r="I46" s="307"/>
      <c r="J46" s="322"/>
      <c r="K46" s="322"/>
      <c r="L46" s="321"/>
      <c r="M46" s="306"/>
      <c r="N46" s="306"/>
      <c r="O46" s="307"/>
      <c r="P46" s="307"/>
      <c r="Q46" s="307"/>
      <c r="R46" s="308"/>
      <c r="S46" s="159" t="s">
        <v>566</v>
      </c>
      <c r="T46" s="366"/>
      <c r="U46" s="159" t="s">
        <v>567</v>
      </c>
      <c r="V46" s="230" t="s">
        <v>223</v>
      </c>
      <c r="W46" s="134"/>
    </row>
    <row r="47" spans="1:256" ht="108.75" customHeight="1" x14ac:dyDescent="0.2">
      <c r="A47" s="309" t="str">
        <f>+'1. IDENTIFICACIÓN RIESGO'!$C$5</f>
        <v>PROCESO DE VIGILANCIA Y CONTROL A LA GESTIÓN FISCAL</v>
      </c>
      <c r="B47" s="312" t="str">
        <f>+'1. IDENTIFICACIÓN RIESGO'!C11</f>
        <v>1. Estrategico</v>
      </c>
      <c r="C47" s="315" t="str">
        <f>+'1. IDENTIFICACIÓN RIESGO'!E11</f>
        <v xml:space="preserve">Inadecuada planeación del proceso de vigilancia y control .
Falta de analisis de información que soporte la actuación fiscal.
Desconocimeinto de los procedimientos.
Posible incumplimiento en la presentación de los productos en cuanto a forma, fondo y plazos determinados en los procedimientos.
</v>
      </c>
      <c r="D47" s="315" t="str">
        <f>+'1. IDENTIFICACIÓN RIESGO'!D11</f>
        <v xml:space="preserve">Falta de efectividad en los resultados del ejercicio del control fiscal.  </v>
      </c>
      <c r="E47" s="315" t="str">
        <f>+'1. IDENTIFICACIÓN RIESGO'!F11</f>
        <v>Afectación de la imagen de la contraloría de Bogotá.
Perdida de credibilidad y confianza</v>
      </c>
      <c r="F47" s="318">
        <f>+'2. ANALISIS Y VALORACION'!C15</f>
        <v>4</v>
      </c>
      <c r="G47" s="307">
        <f>+'2. ANALISIS Y VALORACION'!D15</f>
        <v>4</v>
      </c>
      <c r="H47" s="321" t="str">
        <f>+'2. ANALISIS Y VALORACION'!E15</f>
        <v>Extrema</v>
      </c>
      <c r="I47" s="307" t="str">
        <f>+'2. ANALISIS Y VALORACION'!G15</f>
        <v>Monitoreo de riesgos</v>
      </c>
      <c r="J47" s="322">
        <f>+'2. ANALISIS Y VALORACION'!H15</f>
        <v>2</v>
      </c>
      <c r="K47" s="322">
        <f>+'2. ANALISIS Y VALORACION'!I15</f>
        <v>4</v>
      </c>
      <c r="L47" s="321" t="str">
        <f>+'2. ANALISIS Y VALORACION'!J15</f>
        <v>Alta</v>
      </c>
      <c r="M47" s="306">
        <f>+'2. ANALISIS Y VALORACION'!L15</f>
        <v>42371</v>
      </c>
      <c r="N47" s="306">
        <f>+'2. ANALISIS Y VALORACION'!M15</f>
        <v>42735</v>
      </c>
      <c r="O47" s="307" t="str">
        <f>+'2. ANALISIS Y VALORACION'!N15</f>
        <v xml:space="preserve">Realizar seguimiento al avance
de las auditorías y al
cumplimiento de los requisitos y
procedimientos.
</v>
      </c>
      <c r="P47" s="307" t="str">
        <f>+'2. ANALISIS Y VALORACION'!O15</f>
        <v xml:space="preserve">No. De mesas de
trabajo realizadas en
desarrollo del Plan de
Auditoría por
dependencia * 100 /
Total de mesas de
trabajo programadas
por dependencia
</v>
      </c>
      <c r="Q47" s="307" t="str">
        <f>+'2. ANALISIS Y VALORACION'!P15</f>
        <v>Direcciones Sectoriales de Fiscalización</v>
      </c>
      <c r="R47" s="308" t="e">
        <f>+'2. ANALISIS Y VALORACION'!Q15R47:S57</f>
        <v>#NAME?</v>
      </c>
      <c r="S47" s="159" t="s">
        <v>568</v>
      </c>
      <c r="T47" s="367">
        <v>1</v>
      </c>
      <c r="U47" s="159" t="s">
        <v>569</v>
      </c>
      <c r="V47" s="230" t="s">
        <v>223</v>
      </c>
      <c r="W47" s="134"/>
    </row>
    <row r="48" spans="1:256" ht="213.75" x14ac:dyDescent="0.2">
      <c r="A48" s="310"/>
      <c r="B48" s="313"/>
      <c r="C48" s="316"/>
      <c r="D48" s="316"/>
      <c r="E48" s="316"/>
      <c r="F48" s="319"/>
      <c r="G48" s="307"/>
      <c r="H48" s="321"/>
      <c r="I48" s="307"/>
      <c r="J48" s="322"/>
      <c r="K48" s="322"/>
      <c r="L48" s="321"/>
      <c r="M48" s="306"/>
      <c r="N48" s="306"/>
      <c r="O48" s="307"/>
      <c r="P48" s="307"/>
      <c r="Q48" s="307"/>
      <c r="R48" s="308"/>
      <c r="S48" s="159" t="s">
        <v>570</v>
      </c>
      <c r="T48" s="368"/>
      <c r="U48" s="159" t="s">
        <v>571</v>
      </c>
      <c r="V48" s="230" t="s">
        <v>223</v>
      </c>
      <c r="W48" s="134"/>
    </row>
    <row r="49" spans="1:256" ht="409.5" x14ac:dyDescent="0.2">
      <c r="A49" s="310"/>
      <c r="B49" s="313"/>
      <c r="C49" s="316"/>
      <c r="D49" s="316"/>
      <c r="E49" s="316"/>
      <c r="F49" s="319"/>
      <c r="G49" s="307"/>
      <c r="H49" s="321"/>
      <c r="I49" s="307"/>
      <c r="J49" s="322"/>
      <c r="K49" s="322"/>
      <c r="L49" s="321"/>
      <c r="M49" s="306"/>
      <c r="N49" s="306"/>
      <c r="O49" s="307"/>
      <c r="P49" s="307"/>
      <c r="Q49" s="307"/>
      <c r="R49" s="308"/>
      <c r="S49" s="159" t="s">
        <v>572</v>
      </c>
      <c r="T49" s="368"/>
      <c r="U49" s="255" t="s">
        <v>573</v>
      </c>
      <c r="V49" s="230" t="s">
        <v>223</v>
      </c>
      <c r="W49" s="111"/>
    </row>
    <row r="50" spans="1:256" ht="120" customHeight="1" x14ac:dyDescent="0.2">
      <c r="A50" s="310"/>
      <c r="B50" s="313"/>
      <c r="C50" s="316"/>
      <c r="D50" s="316"/>
      <c r="E50" s="316"/>
      <c r="F50" s="319"/>
      <c r="G50" s="307"/>
      <c r="H50" s="321"/>
      <c r="I50" s="307"/>
      <c r="J50" s="322"/>
      <c r="K50" s="322"/>
      <c r="L50" s="321"/>
      <c r="M50" s="306"/>
      <c r="N50" s="306"/>
      <c r="O50" s="307"/>
      <c r="P50" s="307"/>
      <c r="Q50" s="307"/>
      <c r="R50" s="307"/>
      <c r="S50" s="159" t="s">
        <v>574</v>
      </c>
      <c r="T50" s="368"/>
      <c r="U50" s="254" t="s">
        <v>576</v>
      </c>
      <c r="V50" s="230" t="s">
        <v>223</v>
      </c>
      <c r="W50" s="111"/>
    </row>
    <row r="51" spans="1:256" ht="364.5" customHeight="1" x14ac:dyDescent="0.2">
      <c r="A51" s="310"/>
      <c r="B51" s="313"/>
      <c r="C51" s="316"/>
      <c r="D51" s="316"/>
      <c r="E51" s="316"/>
      <c r="F51" s="319"/>
      <c r="G51" s="307"/>
      <c r="H51" s="321"/>
      <c r="I51" s="307"/>
      <c r="J51" s="322"/>
      <c r="K51" s="322"/>
      <c r="L51" s="321"/>
      <c r="M51" s="306"/>
      <c r="N51" s="306"/>
      <c r="O51" s="307"/>
      <c r="P51" s="307"/>
      <c r="Q51" s="307"/>
      <c r="R51" s="307"/>
      <c r="S51" s="159" t="s">
        <v>575</v>
      </c>
      <c r="T51" s="368"/>
      <c r="U51" s="254" t="s">
        <v>577</v>
      </c>
      <c r="V51" s="230" t="s">
        <v>223</v>
      </c>
      <c r="W51" s="111"/>
    </row>
    <row r="52" spans="1:256" ht="213.75" x14ac:dyDescent="0.2">
      <c r="A52" s="310"/>
      <c r="B52" s="313"/>
      <c r="C52" s="316"/>
      <c r="D52" s="316"/>
      <c r="E52" s="316"/>
      <c r="F52" s="319"/>
      <c r="G52" s="307"/>
      <c r="H52" s="321"/>
      <c r="I52" s="307"/>
      <c r="J52" s="322"/>
      <c r="K52" s="322"/>
      <c r="L52" s="321"/>
      <c r="M52" s="306"/>
      <c r="N52" s="306"/>
      <c r="O52" s="307"/>
      <c r="P52" s="307"/>
      <c r="Q52" s="307"/>
      <c r="R52" s="307"/>
      <c r="S52" s="159" t="s">
        <v>578</v>
      </c>
      <c r="T52" s="368"/>
      <c r="U52" s="159" t="s">
        <v>579</v>
      </c>
      <c r="V52" s="230" t="s">
        <v>223</v>
      </c>
      <c r="W52" s="134"/>
    </row>
    <row r="53" spans="1:256" ht="90" x14ac:dyDescent="0.2">
      <c r="A53" s="310"/>
      <c r="B53" s="313"/>
      <c r="C53" s="316"/>
      <c r="D53" s="316"/>
      <c r="E53" s="316"/>
      <c r="F53" s="319"/>
      <c r="G53" s="307"/>
      <c r="H53" s="321"/>
      <c r="I53" s="307"/>
      <c r="J53" s="322"/>
      <c r="K53" s="322"/>
      <c r="L53" s="321"/>
      <c r="M53" s="306"/>
      <c r="N53" s="306"/>
      <c r="O53" s="307"/>
      <c r="P53" s="307"/>
      <c r="Q53" s="307"/>
      <c r="R53" s="307"/>
      <c r="S53" s="159" t="s">
        <v>580</v>
      </c>
      <c r="T53" s="368"/>
      <c r="U53" s="159" t="s">
        <v>581</v>
      </c>
      <c r="V53" s="230" t="s">
        <v>223</v>
      </c>
      <c r="W53" s="111"/>
    </row>
    <row r="54" spans="1:256" ht="184.5" customHeight="1" x14ac:dyDescent="0.2">
      <c r="A54" s="310"/>
      <c r="B54" s="313"/>
      <c r="C54" s="316"/>
      <c r="D54" s="316"/>
      <c r="E54" s="316"/>
      <c r="F54" s="319"/>
      <c r="G54" s="307"/>
      <c r="H54" s="321"/>
      <c r="I54" s="307"/>
      <c r="J54" s="322"/>
      <c r="K54" s="322"/>
      <c r="L54" s="321"/>
      <c r="M54" s="306"/>
      <c r="N54" s="306"/>
      <c r="O54" s="307"/>
      <c r="P54" s="307"/>
      <c r="Q54" s="307"/>
      <c r="R54" s="307"/>
      <c r="S54" s="159" t="s">
        <v>582</v>
      </c>
      <c r="T54" s="368"/>
      <c r="U54" s="159" t="s">
        <v>583</v>
      </c>
      <c r="V54" s="230" t="s">
        <v>223</v>
      </c>
      <c r="W54" s="111"/>
    </row>
    <row r="55" spans="1:256" ht="225.75" customHeight="1" x14ac:dyDescent="0.2">
      <c r="A55" s="310"/>
      <c r="B55" s="313"/>
      <c r="C55" s="316"/>
      <c r="D55" s="316"/>
      <c r="E55" s="316"/>
      <c r="F55" s="319"/>
      <c r="G55" s="307"/>
      <c r="H55" s="321"/>
      <c r="I55" s="307"/>
      <c r="J55" s="322"/>
      <c r="K55" s="322"/>
      <c r="L55" s="321"/>
      <c r="M55" s="306"/>
      <c r="N55" s="306"/>
      <c r="O55" s="307"/>
      <c r="P55" s="307"/>
      <c r="Q55" s="307"/>
      <c r="R55" s="307"/>
      <c r="S55" s="161" t="s">
        <v>584</v>
      </c>
      <c r="T55" s="368"/>
      <c r="U55" s="254" t="s">
        <v>585</v>
      </c>
      <c r="V55" s="230" t="s">
        <v>223</v>
      </c>
      <c r="W55" s="134"/>
    </row>
    <row r="56" spans="1:256" ht="137.25" customHeight="1" x14ac:dyDescent="0.2">
      <c r="A56" s="310"/>
      <c r="B56" s="313"/>
      <c r="C56" s="316"/>
      <c r="D56" s="316"/>
      <c r="E56" s="316"/>
      <c r="F56" s="319"/>
      <c r="G56" s="307"/>
      <c r="H56" s="321"/>
      <c r="I56" s="307"/>
      <c r="J56" s="322"/>
      <c r="K56" s="322"/>
      <c r="L56" s="321"/>
      <c r="M56" s="306"/>
      <c r="N56" s="306"/>
      <c r="O56" s="307"/>
      <c r="P56" s="307"/>
      <c r="Q56" s="307"/>
      <c r="R56" s="307"/>
      <c r="S56" s="159" t="s">
        <v>586</v>
      </c>
      <c r="T56" s="368"/>
      <c r="U56" s="159" t="s">
        <v>587</v>
      </c>
      <c r="V56" s="230" t="s">
        <v>223</v>
      </c>
      <c r="W56" s="134"/>
    </row>
    <row r="57" spans="1:256" ht="99" customHeight="1" thickBot="1" x14ac:dyDescent="0.25">
      <c r="A57" s="311"/>
      <c r="B57" s="314"/>
      <c r="C57" s="317"/>
      <c r="D57" s="317"/>
      <c r="E57" s="317"/>
      <c r="F57" s="320"/>
      <c r="G57" s="307"/>
      <c r="H57" s="321"/>
      <c r="I57" s="307"/>
      <c r="J57" s="322"/>
      <c r="K57" s="322"/>
      <c r="L57" s="321"/>
      <c r="M57" s="306"/>
      <c r="N57" s="306"/>
      <c r="O57" s="307"/>
      <c r="P57" s="307"/>
      <c r="Q57" s="307"/>
      <c r="R57" s="307"/>
      <c r="S57" s="159" t="s">
        <v>588</v>
      </c>
      <c r="T57" s="369"/>
      <c r="U57" s="254" t="s">
        <v>589</v>
      </c>
      <c r="V57" s="230" t="s">
        <v>223</v>
      </c>
      <c r="W57" s="134"/>
    </row>
    <row r="58" spans="1:256" s="165" customFormat="1" ht="393.75" customHeight="1" x14ac:dyDescent="0.2">
      <c r="A58" s="198" t="s">
        <v>344</v>
      </c>
      <c r="B58" s="199" t="s">
        <v>34</v>
      </c>
      <c r="C58" s="153" t="s">
        <v>345</v>
      </c>
      <c r="D58" s="153" t="s">
        <v>346</v>
      </c>
      <c r="E58" s="153" t="s">
        <v>347</v>
      </c>
      <c r="F58" s="200">
        <v>2</v>
      </c>
      <c r="G58" s="200">
        <v>10</v>
      </c>
      <c r="H58" s="201" t="s">
        <v>102</v>
      </c>
      <c r="I58" s="200" t="s">
        <v>250</v>
      </c>
      <c r="J58" s="200">
        <v>1</v>
      </c>
      <c r="K58" s="200">
        <v>10</v>
      </c>
      <c r="L58" s="201" t="s">
        <v>302</v>
      </c>
      <c r="M58" s="202">
        <v>42371</v>
      </c>
      <c r="N58" s="202">
        <v>42735</v>
      </c>
      <c r="O58" s="153" t="s">
        <v>348</v>
      </c>
      <c r="P58" s="153" t="s">
        <v>349</v>
      </c>
      <c r="Q58" s="153" t="s">
        <v>350</v>
      </c>
      <c r="R58" s="153" t="s">
        <v>351</v>
      </c>
      <c r="S58" s="153" t="s">
        <v>650</v>
      </c>
      <c r="T58" s="235">
        <f>48/91</f>
        <v>0.52747252747252749</v>
      </c>
      <c r="U58" s="153" t="s">
        <v>513</v>
      </c>
      <c r="V58" s="228" t="s">
        <v>223</v>
      </c>
      <c r="W58" s="198"/>
      <c r="X58" s="184"/>
      <c r="Y58" s="184"/>
      <c r="Z58" s="184"/>
      <c r="AA58" s="184"/>
      <c r="AB58" s="184"/>
      <c r="AC58" s="184"/>
      <c r="AD58" s="184"/>
      <c r="AE58" s="184"/>
      <c r="AF58" s="184"/>
      <c r="AG58" s="184"/>
      <c r="AH58" s="184"/>
      <c r="AI58" s="184"/>
      <c r="AJ58" s="184"/>
      <c r="AK58" s="184"/>
      <c r="AL58" s="184"/>
      <c r="AM58" s="184"/>
      <c r="AN58" s="184"/>
      <c r="AO58" s="184"/>
      <c r="AP58" s="18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4"/>
      <c r="BR58" s="164"/>
      <c r="BS58" s="164"/>
      <c r="BT58" s="164"/>
      <c r="BU58" s="164"/>
      <c r="BV58" s="164"/>
      <c r="BW58" s="164"/>
      <c r="BX58" s="164"/>
      <c r="BY58" s="164"/>
      <c r="BZ58" s="164"/>
      <c r="CA58" s="164"/>
      <c r="CB58" s="164"/>
      <c r="CC58" s="164"/>
      <c r="CD58" s="164"/>
      <c r="CE58" s="164"/>
      <c r="CF58" s="164"/>
      <c r="CG58" s="164"/>
      <c r="CH58" s="164"/>
      <c r="CI58" s="164"/>
      <c r="CJ58" s="164"/>
      <c r="CK58" s="164"/>
      <c r="CL58" s="164"/>
      <c r="CM58" s="164"/>
      <c r="CN58" s="164"/>
      <c r="CO58" s="164"/>
      <c r="CP58" s="164"/>
      <c r="CQ58" s="164"/>
      <c r="CR58" s="164"/>
      <c r="CS58" s="164"/>
      <c r="CT58" s="164"/>
      <c r="CU58" s="164"/>
      <c r="CV58" s="164"/>
      <c r="CW58" s="164"/>
      <c r="CX58" s="164"/>
      <c r="CY58" s="164"/>
      <c r="CZ58" s="164"/>
      <c r="DA58" s="164"/>
      <c r="DB58" s="164"/>
      <c r="DC58" s="164"/>
      <c r="DD58" s="164"/>
      <c r="DE58" s="164"/>
      <c r="DF58" s="164"/>
      <c r="DG58" s="164"/>
      <c r="DH58" s="164"/>
      <c r="DI58" s="164"/>
      <c r="DJ58" s="164"/>
      <c r="DK58" s="164"/>
      <c r="DL58" s="164"/>
      <c r="DM58" s="164"/>
      <c r="DN58" s="164"/>
      <c r="DO58" s="164"/>
      <c r="DP58" s="164"/>
      <c r="DQ58" s="164"/>
      <c r="DR58" s="164"/>
      <c r="DS58" s="164"/>
      <c r="DT58" s="164"/>
      <c r="DU58" s="164"/>
      <c r="DV58" s="164"/>
      <c r="DW58" s="164"/>
      <c r="DX58" s="164"/>
      <c r="DY58" s="164"/>
      <c r="DZ58" s="164"/>
      <c r="EA58" s="164"/>
      <c r="EB58" s="164"/>
      <c r="EC58" s="164"/>
      <c r="ED58" s="164"/>
      <c r="EE58" s="164"/>
      <c r="EF58" s="164"/>
      <c r="EG58" s="164"/>
      <c r="EH58" s="164"/>
      <c r="EI58" s="164"/>
      <c r="EJ58" s="164"/>
      <c r="EK58" s="164"/>
      <c r="EL58" s="164"/>
      <c r="EM58" s="164"/>
      <c r="EN58" s="164"/>
      <c r="EO58" s="164"/>
      <c r="EP58" s="164"/>
      <c r="EQ58" s="164"/>
      <c r="ER58" s="164"/>
      <c r="ES58" s="164"/>
      <c r="ET58" s="164"/>
      <c r="EU58" s="164"/>
      <c r="EV58" s="164"/>
      <c r="EW58" s="164"/>
      <c r="EX58" s="164"/>
      <c r="EY58" s="164"/>
      <c r="EZ58" s="164"/>
      <c r="FA58" s="164"/>
      <c r="FB58" s="164"/>
      <c r="FC58" s="164"/>
      <c r="FD58" s="164"/>
      <c r="FE58" s="164"/>
      <c r="FF58" s="164"/>
      <c r="FG58" s="164"/>
      <c r="FH58" s="164"/>
      <c r="FI58" s="164"/>
      <c r="FJ58" s="164"/>
      <c r="FK58" s="164"/>
      <c r="FL58" s="164"/>
      <c r="FM58" s="164"/>
      <c r="FN58" s="164"/>
      <c r="FO58" s="164"/>
      <c r="FP58" s="164"/>
      <c r="FQ58" s="164"/>
      <c r="FR58" s="164"/>
      <c r="FS58" s="164"/>
      <c r="FT58" s="164"/>
      <c r="FU58" s="164"/>
      <c r="FV58" s="164"/>
      <c r="FW58" s="164"/>
      <c r="FX58" s="164"/>
      <c r="FY58" s="164"/>
      <c r="FZ58" s="164"/>
      <c r="GA58" s="164"/>
      <c r="GB58" s="164"/>
      <c r="GC58" s="164"/>
      <c r="GD58" s="164"/>
      <c r="GE58" s="164"/>
      <c r="GF58" s="164"/>
      <c r="GG58" s="164"/>
      <c r="GH58" s="164"/>
      <c r="GI58" s="164"/>
      <c r="GJ58" s="164"/>
      <c r="GK58" s="164"/>
      <c r="GL58" s="164"/>
      <c r="GM58" s="164"/>
      <c r="GN58" s="164"/>
      <c r="GO58" s="164"/>
      <c r="GP58" s="164"/>
      <c r="GQ58" s="164"/>
      <c r="GR58" s="164"/>
      <c r="GS58" s="164"/>
      <c r="GT58" s="164"/>
      <c r="GU58" s="164"/>
      <c r="GV58" s="164"/>
      <c r="GW58" s="164"/>
      <c r="GX58" s="164"/>
      <c r="GY58" s="164"/>
      <c r="GZ58" s="164"/>
      <c r="HA58" s="164"/>
      <c r="HB58" s="164"/>
      <c r="HC58" s="164"/>
      <c r="HD58" s="164"/>
      <c r="HE58" s="164"/>
      <c r="HF58" s="164"/>
      <c r="HG58" s="164"/>
      <c r="HH58" s="164"/>
      <c r="HI58" s="164"/>
      <c r="HJ58" s="164"/>
      <c r="HK58" s="164"/>
      <c r="HL58" s="164"/>
      <c r="HM58" s="164"/>
      <c r="HN58" s="164"/>
      <c r="HO58" s="164"/>
      <c r="HP58" s="164"/>
      <c r="HQ58" s="164"/>
      <c r="HR58" s="164"/>
      <c r="HS58" s="164"/>
      <c r="HT58" s="164"/>
      <c r="HU58" s="164"/>
      <c r="HV58" s="164"/>
      <c r="HW58" s="164"/>
      <c r="HX58" s="164"/>
      <c r="HY58" s="164"/>
      <c r="HZ58" s="164"/>
      <c r="IA58" s="164"/>
      <c r="IB58" s="164"/>
      <c r="IC58" s="164"/>
      <c r="ID58" s="164"/>
      <c r="IE58" s="164"/>
      <c r="IF58" s="164"/>
      <c r="IG58" s="164"/>
      <c r="IH58" s="164"/>
      <c r="II58" s="164"/>
      <c r="IJ58" s="164"/>
      <c r="IK58" s="164"/>
      <c r="IL58" s="164"/>
      <c r="IM58" s="164"/>
      <c r="IN58" s="164"/>
      <c r="IO58" s="164"/>
      <c r="IP58" s="164"/>
      <c r="IQ58" s="164"/>
      <c r="IR58" s="164"/>
      <c r="IS58" s="164"/>
      <c r="IT58" s="164"/>
      <c r="IU58" s="164"/>
      <c r="IV58" s="164"/>
    </row>
    <row r="59" spans="1:256" s="167" customFormat="1" ht="292.5" x14ac:dyDescent="0.2">
      <c r="A59" s="198" t="s">
        <v>344</v>
      </c>
      <c r="B59" s="199" t="s">
        <v>34</v>
      </c>
      <c r="C59" s="153" t="s">
        <v>352</v>
      </c>
      <c r="D59" s="153" t="s">
        <v>353</v>
      </c>
      <c r="E59" s="153" t="s">
        <v>347</v>
      </c>
      <c r="F59" s="200">
        <v>2</v>
      </c>
      <c r="G59" s="200">
        <v>20</v>
      </c>
      <c r="H59" s="201" t="s">
        <v>106</v>
      </c>
      <c r="I59" s="200" t="s">
        <v>250</v>
      </c>
      <c r="J59" s="200">
        <v>0</v>
      </c>
      <c r="K59" s="200">
        <v>20</v>
      </c>
      <c r="L59" s="201" t="s">
        <v>302</v>
      </c>
      <c r="M59" s="202">
        <v>42371</v>
      </c>
      <c r="N59" s="202">
        <v>42735</v>
      </c>
      <c r="O59" s="153" t="s">
        <v>473</v>
      </c>
      <c r="P59" s="153" t="s">
        <v>474</v>
      </c>
      <c r="Q59" s="153" t="s">
        <v>350</v>
      </c>
      <c r="R59" s="153" t="s">
        <v>351</v>
      </c>
      <c r="S59" s="203" t="s">
        <v>649</v>
      </c>
      <c r="T59" s="204">
        <v>1</v>
      </c>
      <c r="U59" s="153" t="s">
        <v>514</v>
      </c>
      <c r="V59" s="228" t="s">
        <v>223</v>
      </c>
      <c r="W59" s="261"/>
      <c r="X59" s="184"/>
      <c r="Y59" s="184"/>
      <c r="Z59" s="184"/>
      <c r="AA59" s="184"/>
      <c r="AB59" s="184"/>
      <c r="AC59" s="184"/>
      <c r="AD59" s="184"/>
      <c r="AE59" s="184"/>
      <c r="AF59" s="184"/>
      <c r="AG59" s="184"/>
      <c r="AH59" s="184"/>
      <c r="AI59" s="184"/>
      <c r="AJ59" s="184"/>
      <c r="AK59" s="184"/>
      <c r="AL59" s="184"/>
      <c r="AM59" s="184"/>
      <c r="AN59" s="184"/>
      <c r="AO59" s="184"/>
      <c r="AP59" s="184"/>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6"/>
      <c r="BR59" s="166"/>
      <c r="BS59" s="166"/>
      <c r="BT59" s="166"/>
      <c r="BU59" s="166"/>
      <c r="BV59" s="166"/>
      <c r="BW59" s="166"/>
      <c r="BX59" s="166"/>
      <c r="BY59" s="166"/>
      <c r="BZ59" s="166"/>
      <c r="CA59" s="166"/>
      <c r="CB59" s="166"/>
      <c r="CC59" s="166"/>
      <c r="CD59" s="166"/>
      <c r="CE59" s="166"/>
      <c r="CF59" s="166"/>
      <c r="CG59" s="166"/>
      <c r="CH59" s="166"/>
      <c r="CI59" s="166"/>
      <c r="CJ59" s="166"/>
      <c r="CK59" s="166"/>
      <c r="CL59" s="166"/>
      <c r="CM59" s="166"/>
      <c r="CN59" s="166"/>
      <c r="CO59" s="166"/>
      <c r="CP59" s="166"/>
      <c r="CQ59" s="166"/>
      <c r="CR59" s="166"/>
      <c r="CS59" s="166"/>
      <c r="CT59" s="166"/>
      <c r="CU59" s="166"/>
      <c r="CV59" s="166"/>
      <c r="CW59" s="166"/>
      <c r="CX59" s="166"/>
      <c r="CY59" s="166"/>
      <c r="CZ59" s="166"/>
      <c r="DA59" s="166"/>
      <c r="DB59" s="166"/>
      <c r="DC59" s="166"/>
      <c r="DD59" s="166"/>
      <c r="DE59" s="166"/>
      <c r="DF59" s="166"/>
      <c r="DG59" s="166"/>
      <c r="DH59" s="166"/>
      <c r="DI59" s="166"/>
      <c r="DJ59" s="166"/>
      <c r="DK59" s="166"/>
      <c r="DL59" s="166"/>
      <c r="DM59" s="166"/>
      <c r="DN59" s="166"/>
      <c r="DO59" s="166"/>
      <c r="DP59" s="166"/>
      <c r="DQ59" s="166"/>
      <c r="DR59" s="166"/>
      <c r="DS59" s="166"/>
      <c r="DT59" s="166"/>
      <c r="DU59" s="166"/>
      <c r="DV59" s="166"/>
      <c r="DW59" s="166"/>
      <c r="DX59" s="166"/>
      <c r="DY59" s="166"/>
      <c r="DZ59" s="166"/>
      <c r="EA59" s="166"/>
      <c r="EB59" s="166"/>
      <c r="EC59" s="166"/>
      <c r="ED59" s="166"/>
      <c r="EE59" s="166"/>
      <c r="EF59" s="166"/>
      <c r="EG59" s="166"/>
      <c r="EH59" s="166"/>
      <c r="EI59" s="166"/>
      <c r="EJ59" s="166"/>
      <c r="EK59" s="166"/>
      <c r="EL59" s="166"/>
      <c r="EM59" s="166"/>
      <c r="EN59" s="166"/>
      <c r="EO59" s="166"/>
      <c r="EP59" s="166"/>
      <c r="EQ59" s="166"/>
      <c r="ER59" s="166"/>
      <c r="ES59" s="166"/>
      <c r="ET59" s="166"/>
      <c r="EU59" s="166"/>
      <c r="EV59" s="166"/>
      <c r="EW59" s="166"/>
      <c r="EX59" s="166"/>
      <c r="EY59" s="166"/>
      <c r="EZ59" s="166"/>
      <c r="FA59" s="166"/>
      <c r="FB59" s="166"/>
      <c r="FC59" s="166"/>
      <c r="FD59" s="166"/>
      <c r="FE59" s="166"/>
      <c r="FF59" s="166"/>
      <c r="FG59" s="166"/>
      <c r="FH59" s="166"/>
      <c r="FI59" s="166"/>
      <c r="FJ59" s="166"/>
      <c r="FK59" s="166"/>
      <c r="FL59" s="166"/>
      <c r="FM59" s="166"/>
      <c r="FN59" s="166"/>
      <c r="FO59" s="166"/>
      <c r="FP59" s="166"/>
      <c r="FQ59" s="166"/>
      <c r="FR59" s="166"/>
      <c r="FS59" s="166"/>
      <c r="FT59" s="166"/>
      <c r="FU59" s="166"/>
      <c r="FV59" s="166"/>
      <c r="FW59" s="166"/>
      <c r="FX59" s="166"/>
      <c r="FY59" s="166"/>
      <c r="FZ59" s="166"/>
      <c r="GA59" s="166"/>
      <c r="GB59" s="166"/>
      <c r="GC59" s="166"/>
      <c r="GD59" s="166"/>
      <c r="GE59" s="166"/>
      <c r="GF59" s="166"/>
      <c r="GG59" s="166"/>
      <c r="GH59" s="166"/>
      <c r="GI59" s="166"/>
      <c r="GJ59" s="166"/>
      <c r="GK59" s="166"/>
      <c r="GL59" s="166"/>
      <c r="GM59" s="166"/>
      <c r="GN59" s="166"/>
      <c r="GO59" s="166"/>
      <c r="GP59" s="166"/>
      <c r="GQ59" s="166"/>
      <c r="GR59" s="166"/>
      <c r="GS59" s="166"/>
      <c r="GT59" s="166"/>
      <c r="GU59" s="166"/>
      <c r="GV59" s="166"/>
      <c r="GW59" s="166"/>
      <c r="GX59" s="166"/>
      <c r="GY59" s="166"/>
      <c r="GZ59" s="166"/>
      <c r="HA59" s="166"/>
      <c r="HB59" s="166"/>
      <c r="HC59" s="166"/>
      <c r="HD59" s="166"/>
      <c r="HE59" s="166"/>
      <c r="HF59" s="166"/>
      <c r="HG59" s="166"/>
      <c r="HH59" s="166"/>
      <c r="HI59" s="166"/>
      <c r="HJ59" s="166"/>
      <c r="HK59" s="166"/>
      <c r="HL59" s="166"/>
      <c r="HM59" s="166"/>
      <c r="HN59" s="166"/>
      <c r="HO59" s="166"/>
      <c r="HP59" s="166"/>
      <c r="HQ59" s="166"/>
      <c r="HR59" s="166"/>
      <c r="HS59" s="166"/>
      <c r="HT59" s="166"/>
      <c r="HU59" s="166"/>
      <c r="HV59" s="166"/>
      <c r="HW59" s="166"/>
      <c r="HX59" s="166"/>
      <c r="HY59" s="166"/>
      <c r="HZ59" s="166"/>
      <c r="IA59" s="166"/>
      <c r="IB59" s="166"/>
      <c r="IC59" s="166"/>
      <c r="ID59" s="166"/>
      <c r="IE59" s="166"/>
      <c r="IF59" s="166"/>
      <c r="IG59" s="166"/>
      <c r="IH59" s="166"/>
      <c r="II59" s="166"/>
      <c r="IJ59" s="166"/>
      <c r="IK59" s="166"/>
      <c r="IL59" s="166"/>
      <c r="IM59" s="166"/>
      <c r="IN59" s="166"/>
      <c r="IO59" s="166"/>
      <c r="IP59" s="166"/>
      <c r="IQ59" s="166"/>
      <c r="IR59" s="166"/>
      <c r="IS59" s="166"/>
      <c r="IT59" s="166"/>
      <c r="IU59" s="166"/>
      <c r="IV59" s="166"/>
    </row>
    <row r="60" spans="1:256" s="185" customFormat="1" ht="287.25" customHeight="1" x14ac:dyDescent="0.2">
      <c r="A60" s="198" t="s">
        <v>344</v>
      </c>
      <c r="B60" s="199" t="s">
        <v>34</v>
      </c>
      <c r="C60" s="153" t="s">
        <v>354</v>
      </c>
      <c r="D60" s="153" t="s">
        <v>355</v>
      </c>
      <c r="E60" s="153" t="s">
        <v>356</v>
      </c>
      <c r="F60" s="200">
        <v>2</v>
      </c>
      <c r="G60" s="200">
        <v>20</v>
      </c>
      <c r="H60" s="201" t="s">
        <v>106</v>
      </c>
      <c r="I60" s="200" t="s">
        <v>246</v>
      </c>
      <c r="J60" s="200">
        <v>0</v>
      </c>
      <c r="K60" s="200">
        <v>20</v>
      </c>
      <c r="L60" s="201" t="s">
        <v>302</v>
      </c>
      <c r="M60" s="202">
        <v>42371</v>
      </c>
      <c r="N60" s="202">
        <v>42735</v>
      </c>
      <c r="O60" s="153" t="s">
        <v>357</v>
      </c>
      <c r="P60" s="153" t="s">
        <v>358</v>
      </c>
      <c r="Q60" s="153" t="s">
        <v>359</v>
      </c>
      <c r="R60" s="153" t="s">
        <v>360</v>
      </c>
      <c r="S60" s="153" t="s">
        <v>648</v>
      </c>
      <c r="T60" s="236">
        <f>5/5</f>
        <v>1</v>
      </c>
      <c r="U60" s="153" t="s">
        <v>515</v>
      </c>
      <c r="V60" s="228" t="s">
        <v>223</v>
      </c>
      <c r="W60" s="198"/>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4"/>
      <c r="BR60" s="184"/>
      <c r="BS60" s="184"/>
      <c r="BT60" s="184"/>
      <c r="BU60" s="184"/>
      <c r="BV60" s="184"/>
      <c r="BW60" s="184"/>
      <c r="BX60" s="184"/>
      <c r="BY60" s="184"/>
      <c r="BZ60" s="184"/>
      <c r="CA60" s="184"/>
      <c r="CB60" s="184"/>
      <c r="CC60" s="184"/>
      <c r="CD60" s="184"/>
      <c r="CE60" s="184"/>
      <c r="CF60" s="184"/>
      <c r="CG60" s="184"/>
      <c r="CH60" s="184"/>
      <c r="CI60" s="184"/>
      <c r="CJ60" s="184"/>
      <c r="CK60" s="184"/>
      <c r="CL60" s="184"/>
      <c r="CM60" s="184"/>
      <c r="CN60" s="184"/>
      <c r="CO60" s="184"/>
      <c r="CP60" s="184"/>
      <c r="CQ60" s="184"/>
      <c r="CR60" s="184"/>
      <c r="CS60" s="184"/>
      <c r="CT60" s="184"/>
      <c r="CU60" s="184"/>
      <c r="CV60" s="184"/>
      <c r="CW60" s="184"/>
      <c r="CX60" s="184"/>
      <c r="CY60" s="184"/>
      <c r="CZ60" s="184"/>
      <c r="DA60" s="184"/>
      <c r="DB60" s="184"/>
      <c r="DC60" s="184"/>
      <c r="DD60" s="184"/>
      <c r="DE60" s="184"/>
      <c r="DF60" s="184"/>
      <c r="DG60" s="184"/>
      <c r="DH60" s="184"/>
      <c r="DI60" s="184"/>
      <c r="DJ60" s="184"/>
      <c r="DK60" s="184"/>
      <c r="DL60" s="184"/>
      <c r="DM60" s="184"/>
      <c r="DN60" s="184"/>
      <c r="DO60" s="184"/>
      <c r="DP60" s="184"/>
      <c r="DQ60" s="184"/>
      <c r="DR60" s="184"/>
      <c r="DS60" s="184"/>
      <c r="DT60" s="184"/>
      <c r="DU60" s="184"/>
      <c r="DV60" s="184"/>
      <c r="DW60" s="184"/>
      <c r="DX60" s="184"/>
      <c r="DY60" s="184"/>
      <c r="DZ60" s="184"/>
      <c r="EA60" s="184"/>
      <c r="EB60" s="184"/>
      <c r="EC60" s="184"/>
      <c r="ED60" s="184"/>
      <c r="EE60" s="184"/>
      <c r="EF60" s="184"/>
      <c r="EG60" s="184"/>
      <c r="EH60" s="184"/>
      <c r="EI60" s="184"/>
      <c r="EJ60" s="184"/>
      <c r="EK60" s="184"/>
      <c r="EL60" s="184"/>
      <c r="EM60" s="184"/>
      <c r="EN60" s="184"/>
      <c r="EO60" s="184"/>
      <c r="EP60" s="184"/>
      <c r="EQ60" s="184"/>
      <c r="ER60" s="184"/>
      <c r="ES60" s="184"/>
      <c r="ET60" s="184"/>
      <c r="EU60" s="184"/>
      <c r="EV60" s="184"/>
      <c r="EW60" s="184"/>
      <c r="EX60" s="184"/>
      <c r="EY60" s="184"/>
      <c r="EZ60" s="184"/>
      <c r="FA60" s="184"/>
      <c r="FB60" s="184"/>
      <c r="FC60" s="184"/>
      <c r="FD60" s="184"/>
      <c r="FE60" s="184"/>
      <c r="FF60" s="184"/>
      <c r="FG60" s="184"/>
      <c r="FH60" s="184"/>
      <c r="FI60" s="184"/>
      <c r="FJ60" s="184"/>
      <c r="FK60" s="184"/>
      <c r="FL60" s="184"/>
      <c r="FM60" s="184"/>
      <c r="FN60" s="184"/>
      <c r="FO60" s="184"/>
      <c r="FP60" s="184"/>
      <c r="FQ60" s="184"/>
      <c r="FR60" s="184"/>
      <c r="FS60" s="184"/>
      <c r="FT60" s="184"/>
      <c r="FU60" s="184"/>
      <c r="FV60" s="184"/>
      <c r="FW60" s="184"/>
      <c r="FX60" s="184"/>
      <c r="FY60" s="184"/>
      <c r="FZ60" s="184"/>
      <c r="GA60" s="184"/>
      <c r="GB60" s="184"/>
      <c r="GC60" s="184"/>
      <c r="GD60" s="184"/>
      <c r="GE60" s="184"/>
      <c r="GF60" s="184"/>
      <c r="GG60" s="184"/>
      <c r="GH60" s="184"/>
      <c r="GI60" s="184"/>
      <c r="GJ60" s="184"/>
      <c r="GK60" s="184"/>
      <c r="GL60" s="184"/>
      <c r="GM60" s="184"/>
      <c r="GN60" s="184"/>
      <c r="GO60" s="184"/>
      <c r="GP60" s="184"/>
      <c r="GQ60" s="184"/>
      <c r="GR60" s="184"/>
      <c r="GS60" s="184"/>
      <c r="GT60" s="184"/>
      <c r="GU60" s="184"/>
      <c r="GV60" s="184"/>
      <c r="GW60" s="184"/>
      <c r="GX60" s="184"/>
      <c r="GY60" s="184"/>
      <c r="GZ60" s="184"/>
      <c r="HA60" s="184"/>
      <c r="HB60" s="184"/>
      <c r="HC60" s="184"/>
      <c r="HD60" s="184"/>
      <c r="HE60" s="184"/>
      <c r="HF60" s="184"/>
      <c r="HG60" s="184"/>
      <c r="HH60" s="184"/>
      <c r="HI60" s="184"/>
      <c r="HJ60" s="184"/>
      <c r="HK60" s="184"/>
      <c r="HL60" s="184"/>
      <c r="HM60" s="184"/>
      <c r="HN60" s="184"/>
      <c r="HO60" s="184"/>
      <c r="HP60" s="184"/>
      <c r="HQ60" s="184"/>
      <c r="HR60" s="184"/>
      <c r="HS60" s="184"/>
      <c r="HT60" s="184"/>
      <c r="HU60" s="184"/>
      <c r="HV60" s="184"/>
      <c r="HW60" s="184"/>
      <c r="HX60" s="184"/>
      <c r="HY60" s="184"/>
      <c r="HZ60" s="184"/>
      <c r="IA60" s="184"/>
      <c r="IB60" s="184"/>
      <c r="IC60" s="184"/>
      <c r="ID60" s="184"/>
      <c r="IE60" s="184"/>
      <c r="IF60" s="184"/>
      <c r="IG60" s="184"/>
      <c r="IH60" s="184"/>
      <c r="II60" s="184"/>
      <c r="IJ60" s="184"/>
      <c r="IK60" s="184"/>
      <c r="IL60" s="184"/>
      <c r="IM60" s="184"/>
      <c r="IN60" s="184"/>
      <c r="IO60" s="184"/>
      <c r="IP60" s="184"/>
      <c r="IQ60" s="184"/>
      <c r="IR60" s="184"/>
      <c r="IS60" s="184"/>
      <c r="IT60" s="184"/>
      <c r="IU60" s="184"/>
      <c r="IV60" s="184"/>
    </row>
    <row r="61" spans="1:256" s="182" customFormat="1" ht="180" hidden="1" customHeight="1" x14ac:dyDescent="0.2">
      <c r="A61" s="205" t="s">
        <v>344</v>
      </c>
      <c r="B61" s="205" t="s">
        <v>33</v>
      </c>
      <c r="C61" s="206" t="s">
        <v>475</v>
      </c>
      <c r="D61" s="207" t="s">
        <v>476</v>
      </c>
      <c r="E61" s="207" t="s">
        <v>477</v>
      </c>
      <c r="F61" s="177">
        <v>1</v>
      </c>
      <c r="G61" s="177">
        <v>5</v>
      </c>
      <c r="H61" s="177" t="s">
        <v>91</v>
      </c>
      <c r="I61" s="178" t="s">
        <v>478</v>
      </c>
      <c r="J61" s="177">
        <v>0</v>
      </c>
      <c r="K61" s="177">
        <v>5</v>
      </c>
      <c r="L61" s="177" t="s">
        <v>302</v>
      </c>
      <c r="M61" s="179">
        <v>42552</v>
      </c>
      <c r="N61" s="180">
        <v>42735</v>
      </c>
      <c r="O61" s="176" t="s">
        <v>479</v>
      </c>
      <c r="P61" s="168" t="s">
        <v>480</v>
      </c>
      <c r="Q61" s="168" t="s">
        <v>481</v>
      </c>
      <c r="R61" s="168" t="s">
        <v>482</v>
      </c>
      <c r="S61" s="181"/>
      <c r="T61" s="196"/>
      <c r="U61" s="181"/>
      <c r="V61" s="256"/>
      <c r="W61" s="181"/>
      <c r="X61" s="208"/>
      <c r="Y61" s="208"/>
      <c r="Z61" s="208"/>
      <c r="AA61" s="208"/>
      <c r="AB61" s="208"/>
      <c r="AC61" s="208"/>
      <c r="AD61" s="208"/>
      <c r="AE61" s="208"/>
      <c r="AF61" s="208"/>
      <c r="AG61" s="208"/>
      <c r="AH61" s="208"/>
      <c r="AI61" s="208"/>
      <c r="AJ61" s="208"/>
      <c r="AK61" s="208"/>
      <c r="AL61" s="208"/>
      <c r="AM61" s="208"/>
      <c r="AN61" s="208"/>
      <c r="AO61" s="208"/>
      <c r="AP61" s="208"/>
    </row>
    <row r="62" spans="1:256" s="175" customFormat="1" ht="192.75" hidden="1" customHeight="1" x14ac:dyDescent="0.2">
      <c r="A62" s="205" t="s">
        <v>344</v>
      </c>
      <c r="B62" s="205" t="s">
        <v>483</v>
      </c>
      <c r="C62" s="206" t="s">
        <v>484</v>
      </c>
      <c r="D62" s="207" t="s">
        <v>476</v>
      </c>
      <c r="E62" s="207" t="s">
        <v>477</v>
      </c>
      <c r="F62" s="170">
        <v>1</v>
      </c>
      <c r="G62" s="170">
        <v>5</v>
      </c>
      <c r="H62" s="170" t="s">
        <v>302</v>
      </c>
      <c r="I62" s="171" t="s">
        <v>485</v>
      </c>
      <c r="J62" s="170">
        <v>0</v>
      </c>
      <c r="K62" s="170">
        <v>5</v>
      </c>
      <c r="L62" s="170" t="s">
        <v>302</v>
      </c>
      <c r="M62" s="172">
        <v>42552</v>
      </c>
      <c r="N62" s="173">
        <v>42735</v>
      </c>
      <c r="O62" s="169" t="s">
        <v>486</v>
      </c>
      <c r="P62" s="130" t="s">
        <v>487</v>
      </c>
      <c r="Q62" s="130" t="s">
        <v>481</v>
      </c>
      <c r="R62" s="130" t="s">
        <v>482</v>
      </c>
      <c r="S62" s="174"/>
      <c r="T62" s="197"/>
      <c r="U62" s="174"/>
      <c r="V62" s="256"/>
      <c r="W62" s="174"/>
      <c r="X62" s="208"/>
      <c r="Y62" s="208"/>
      <c r="Z62" s="208"/>
      <c r="AA62" s="208"/>
      <c r="AB62" s="208"/>
      <c r="AC62" s="208"/>
      <c r="AD62" s="208"/>
      <c r="AE62" s="208"/>
      <c r="AF62" s="208"/>
      <c r="AG62" s="208"/>
      <c r="AH62" s="208"/>
      <c r="AI62" s="208"/>
      <c r="AJ62" s="208"/>
      <c r="AK62" s="208"/>
      <c r="AL62" s="208"/>
      <c r="AM62" s="208"/>
      <c r="AN62" s="208"/>
      <c r="AO62" s="208"/>
      <c r="AP62" s="208"/>
    </row>
    <row r="63" spans="1:256" s="175" customFormat="1" ht="382.5" x14ac:dyDescent="0.2">
      <c r="A63" s="233" t="s">
        <v>497</v>
      </c>
      <c r="B63" s="155" t="s">
        <v>33</v>
      </c>
      <c r="C63" s="153" t="s">
        <v>525</v>
      </c>
      <c r="D63" s="153" t="s">
        <v>476</v>
      </c>
      <c r="E63" s="153" t="s">
        <v>477</v>
      </c>
      <c r="F63" s="243">
        <v>1</v>
      </c>
      <c r="G63" s="242">
        <v>5</v>
      </c>
      <c r="H63" s="201" t="s">
        <v>302</v>
      </c>
      <c r="I63" s="247" t="s">
        <v>498</v>
      </c>
      <c r="J63" s="242">
        <v>0</v>
      </c>
      <c r="K63" s="242">
        <v>5</v>
      </c>
      <c r="L63" s="201" t="s">
        <v>302</v>
      </c>
      <c r="M63" s="244">
        <v>42675</v>
      </c>
      <c r="N63" s="246" t="s">
        <v>524</v>
      </c>
      <c r="O63" s="153" t="s">
        <v>526</v>
      </c>
      <c r="P63" s="154" t="s">
        <v>527</v>
      </c>
      <c r="Q63" s="154" t="s">
        <v>528</v>
      </c>
      <c r="R63" s="154" t="s">
        <v>499</v>
      </c>
      <c r="S63" s="154" t="s">
        <v>647</v>
      </c>
      <c r="T63" s="241">
        <f>1/1</f>
        <v>1</v>
      </c>
      <c r="U63" s="154" t="s">
        <v>623</v>
      </c>
      <c r="V63" s="257" t="s">
        <v>223</v>
      </c>
      <c r="W63" s="174"/>
      <c r="X63" s="208"/>
      <c r="Y63" s="208"/>
      <c r="Z63" s="208"/>
      <c r="AA63" s="208"/>
      <c r="AB63" s="208"/>
      <c r="AC63" s="208"/>
      <c r="AD63" s="208"/>
      <c r="AE63" s="208"/>
      <c r="AF63" s="208"/>
      <c r="AG63" s="208"/>
      <c r="AH63" s="208"/>
      <c r="AI63" s="208"/>
      <c r="AJ63" s="208"/>
      <c r="AK63" s="208"/>
      <c r="AL63" s="208"/>
      <c r="AM63" s="208"/>
      <c r="AN63" s="208"/>
      <c r="AO63" s="208"/>
      <c r="AP63" s="208"/>
    </row>
    <row r="64" spans="1:256" s="175" customFormat="1" ht="337.5" x14ac:dyDescent="0.2">
      <c r="A64" s="233" t="s">
        <v>497</v>
      </c>
      <c r="B64" s="155" t="s">
        <v>33</v>
      </c>
      <c r="C64" s="211" t="s">
        <v>521</v>
      </c>
      <c r="D64" s="211" t="s">
        <v>522</v>
      </c>
      <c r="E64" s="211" t="s">
        <v>477</v>
      </c>
      <c r="F64" s="243">
        <v>1</v>
      </c>
      <c r="G64" s="242">
        <v>5</v>
      </c>
      <c r="H64" s="201" t="s">
        <v>302</v>
      </c>
      <c r="I64" s="211" t="s">
        <v>523</v>
      </c>
      <c r="J64" s="242">
        <v>0</v>
      </c>
      <c r="K64" s="242">
        <v>5</v>
      </c>
      <c r="L64" s="201" t="s">
        <v>302</v>
      </c>
      <c r="M64" s="244">
        <v>42675</v>
      </c>
      <c r="N64" s="245">
        <v>42675</v>
      </c>
      <c r="O64" s="211" t="s">
        <v>529</v>
      </c>
      <c r="P64" s="154" t="s">
        <v>530</v>
      </c>
      <c r="Q64" s="154" t="s">
        <v>531</v>
      </c>
      <c r="R64" s="154" t="s">
        <v>500</v>
      </c>
      <c r="S64" s="154" t="s">
        <v>646</v>
      </c>
      <c r="T64" s="241">
        <f>1/1</f>
        <v>1</v>
      </c>
      <c r="U64" s="154" t="s">
        <v>624</v>
      </c>
      <c r="V64" s="257" t="s">
        <v>223</v>
      </c>
      <c r="W64" s="174"/>
      <c r="X64" s="208"/>
      <c r="Y64" s="208"/>
      <c r="Z64" s="208"/>
      <c r="AA64" s="208"/>
      <c r="AB64" s="208"/>
      <c r="AC64" s="208"/>
      <c r="AD64" s="208"/>
      <c r="AE64" s="208"/>
      <c r="AF64" s="208"/>
      <c r="AG64" s="208"/>
      <c r="AH64" s="208"/>
      <c r="AI64" s="208"/>
      <c r="AJ64" s="208"/>
      <c r="AK64" s="208"/>
      <c r="AL64" s="208"/>
      <c r="AM64" s="208"/>
      <c r="AN64" s="208"/>
      <c r="AO64" s="208"/>
      <c r="AP64" s="208"/>
    </row>
    <row r="65" spans="1:24" ht="225" x14ac:dyDescent="0.2">
      <c r="A65" s="264" t="s">
        <v>472</v>
      </c>
      <c r="B65" s="210" t="s">
        <v>34</v>
      </c>
      <c r="C65" s="211" t="s">
        <v>455</v>
      </c>
      <c r="D65" s="211" t="s">
        <v>456</v>
      </c>
      <c r="E65" s="211" t="s">
        <v>457</v>
      </c>
      <c r="F65" s="212">
        <v>5</v>
      </c>
      <c r="G65" s="212">
        <v>10</v>
      </c>
      <c r="H65" s="213" t="s">
        <v>106</v>
      </c>
      <c r="I65" s="214" t="s">
        <v>264</v>
      </c>
      <c r="J65" s="215">
        <v>3</v>
      </c>
      <c r="K65" s="215">
        <v>10</v>
      </c>
      <c r="L65" s="213" t="s">
        <v>106</v>
      </c>
      <c r="M65" s="216">
        <v>42461</v>
      </c>
      <c r="N65" s="216">
        <v>42735</v>
      </c>
      <c r="O65" s="211" t="s">
        <v>458</v>
      </c>
      <c r="P65" s="212" t="s">
        <v>459</v>
      </c>
      <c r="Q65" s="211" t="s">
        <v>460</v>
      </c>
      <c r="R65" s="214" t="s">
        <v>461</v>
      </c>
      <c r="S65" s="237" t="s">
        <v>645</v>
      </c>
      <c r="T65" s="238" t="s">
        <v>516</v>
      </c>
      <c r="U65" s="154" t="s">
        <v>517</v>
      </c>
      <c r="V65" s="250" t="s">
        <v>223</v>
      </c>
      <c r="W65" s="129"/>
    </row>
    <row r="66" spans="1:24" ht="135" x14ac:dyDescent="0.2">
      <c r="A66" s="264" t="s">
        <v>472</v>
      </c>
      <c r="B66" s="210" t="s">
        <v>33</v>
      </c>
      <c r="C66" s="211" t="s">
        <v>462</v>
      </c>
      <c r="D66" s="211" t="s">
        <v>463</v>
      </c>
      <c r="E66" s="211" t="s">
        <v>464</v>
      </c>
      <c r="F66" s="212">
        <v>3</v>
      </c>
      <c r="G66" s="212">
        <v>2</v>
      </c>
      <c r="H66" s="213" t="s">
        <v>102</v>
      </c>
      <c r="I66" s="214" t="s">
        <v>109</v>
      </c>
      <c r="J66" s="215">
        <v>1</v>
      </c>
      <c r="K66" s="215">
        <v>2</v>
      </c>
      <c r="L66" s="213" t="s">
        <v>302</v>
      </c>
      <c r="M66" s="216">
        <v>42461</v>
      </c>
      <c r="N66" s="216">
        <v>42735</v>
      </c>
      <c r="O66" s="211" t="s">
        <v>465</v>
      </c>
      <c r="P66" s="211" t="s">
        <v>466</v>
      </c>
      <c r="Q66" s="211" t="s">
        <v>460</v>
      </c>
      <c r="R66" s="214" t="s">
        <v>461</v>
      </c>
      <c r="S66" s="248" t="s">
        <v>533</v>
      </c>
      <c r="T66" s="218" t="s">
        <v>532</v>
      </c>
      <c r="U66" s="249" t="s">
        <v>620</v>
      </c>
      <c r="V66" s="250" t="s">
        <v>223</v>
      </c>
      <c r="W66" s="129"/>
    </row>
    <row r="67" spans="1:24" ht="157.5" customHeight="1" x14ac:dyDescent="0.2">
      <c r="A67" s="264" t="s">
        <v>472</v>
      </c>
      <c r="B67" s="210" t="s">
        <v>33</v>
      </c>
      <c r="C67" s="211" t="s">
        <v>467</v>
      </c>
      <c r="D67" s="211" t="s">
        <v>468</v>
      </c>
      <c r="E67" s="211" t="s">
        <v>469</v>
      </c>
      <c r="F67" s="212">
        <v>4</v>
      </c>
      <c r="G67" s="212">
        <v>2</v>
      </c>
      <c r="H67" s="213" t="s">
        <v>106</v>
      </c>
      <c r="I67" s="214" t="s">
        <v>109</v>
      </c>
      <c r="J67" s="215">
        <v>2</v>
      </c>
      <c r="K67" s="215">
        <v>2</v>
      </c>
      <c r="L67" s="213" t="s">
        <v>302</v>
      </c>
      <c r="M67" s="216">
        <v>42461</v>
      </c>
      <c r="N67" s="216">
        <v>42735</v>
      </c>
      <c r="O67" s="211" t="s">
        <v>470</v>
      </c>
      <c r="P67" s="212" t="s">
        <v>471</v>
      </c>
      <c r="Q67" s="211" t="s">
        <v>460</v>
      </c>
      <c r="R67" s="214" t="s">
        <v>461</v>
      </c>
      <c r="S67" s="211" t="s">
        <v>534</v>
      </c>
      <c r="T67" s="218" t="s">
        <v>535</v>
      </c>
      <c r="U67" s="217" t="s">
        <v>619</v>
      </c>
      <c r="V67" s="250" t="s">
        <v>223</v>
      </c>
      <c r="W67" s="129"/>
    </row>
    <row r="68" spans="1:24" ht="228.75" customHeight="1" x14ac:dyDescent="0.2">
      <c r="A68" s="130" t="s">
        <v>375</v>
      </c>
      <c r="B68" s="139" t="s">
        <v>6</v>
      </c>
      <c r="C68" s="154" t="s">
        <v>361</v>
      </c>
      <c r="D68" s="155" t="s">
        <v>362</v>
      </c>
      <c r="E68" s="154" t="s">
        <v>363</v>
      </c>
      <c r="F68" s="156">
        <v>3</v>
      </c>
      <c r="G68" s="156">
        <v>3</v>
      </c>
      <c r="H68" s="157" t="s">
        <v>106</v>
      </c>
      <c r="I68" s="156" t="s">
        <v>117</v>
      </c>
      <c r="J68" s="156">
        <v>1</v>
      </c>
      <c r="K68" s="156">
        <v>3</v>
      </c>
      <c r="L68" s="157" t="s">
        <v>102</v>
      </c>
      <c r="M68" s="158">
        <v>42370</v>
      </c>
      <c r="N68" s="158">
        <v>42735</v>
      </c>
      <c r="O68" s="154" t="s">
        <v>364</v>
      </c>
      <c r="P68" s="154" t="s">
        <v>365</v>
      </c>
      <c r="Q68" s="154" t="s">
        <v>366</v>
      </c>
      <c r="R68" s="154" t="s">
        <v>367</v>
      </c>
      <c r="S68" s="154" t="s">
        <v>631</v>
      </c>
      <c r="T68" s="162">
        <v>1</v>
      </c>
      <c r="U68" s="154" t="s">
        <v>632</v>
      </c>
      <c r="V68" s="225" t="s">
        <v>223</v>
      </c>
      <c r="W68" s="130"/>
    </row>
    <row r="69" spans="1:24" ht="236.25" x14ac:dyDescent="0.2">
      <c r="A69" s="130" t="s">
        <v>375</v>
      </c>
      <c r="B69" s="139" t="s">
        <v>6</v>
      </c>
      <c r="C69" s="154" t="s">
        <v>368</v>
      </c>
      <c r="D69" s="155" t="s">
        <v>369</v>
      </c>
      <c r="E69" s="154" t="s">
        <v>370</v>
      </c>
      <c r="F69" s="156">
        <v>3</v>
      </c>
      <c r="G69" s="156">
        <v>3</v>
      </c>
      <c r="H69" s="157" t="s">
        <v>106</v>
      </c>
      <c r="I69" s="156" t="s">
        <v>117</v>
      </c>
      <c r="J69" s="156">
        <v>1</v>
      </c>
      <c r="K69" s="156">
        <v>3</v>
      </c>
      <c r="L69" s="157" t="s">
        <v>102</v>
      </c>
      <c r="M69" s="158">
        <v>42461</v>
      </c>
      <c r="N69" s="158">
        <v>42735</v>
      </c>
      <c r="O69" s="154" t="s">
        <v>371</v>
      </c>
      <c r="P69" s="154" t="s">
        <v>372</v>
      </c>
      <c r="Q69" s="154" t="s">
        <v>373</v>
      </c>
      <c r="R69" s="154" t="s">
        <v>374</v>
      </c>
      <c r="S69" s="154" t="s">
        <v>633</v>
      </c>
      <c r="T69" s="162">
        <v>1</v>
      </c>
      <c r="U69" s="183" t="s">
        <v>634</v>
      </c>
      <c r="V69" s="225" t="s">
        <v>223</v>
      </c>
      <c r="W69" s="130"/>
    </row>
    <row r="70" spans="1:24" ht="382.5" x14ac:dyDescent="0.25">
      <c r="A70" s="130" t="s">
        <v>376</v>
      </c>
      <c r="B70" s="139" t="s">
        <v>6</v>
      </c>
      <c r="C70" s="154" t="s">
        <v>377</v>
      </c>
      <c r="D70" s="155" t="s">
        <v>378</v>
      </c>
      <c r="E70" s="154" t="s">
        <v>379</v>
      </c>
      <c r="F70" s="156">
        <v>3</v>
      </c>
      <c r="G70" s="156">
        <v>3</v>
      </c>
      <c r="H70" s="157" t="s">
        <v>302</v>
      </c>
      <c r="I70" s="156" t="s">
        <v>246</v>
      </c>
      <c r="J70" s="156">
        <v>2</v>
      </c>
      <c r="K70" s="156">
        <v>0</v>
      </c>
      <c r="L70" s="157" t="s">
        <v>302</v>
      </c>
      <c r="M70" s="158">
        <v>42371</v>
      </c>
      <c r="N70" s="158">
        <v>42735</v>
      </c>
      <c r="O70" s="154" t="s">
        <v>380</v>
      </c>
      <c r="P70" s="154" t="s">
        <v>381</v>
      </c>
      <c r="Q70" s="154" t="s">
        <v>382</v>
      </c>
      <c r="R70" s="154" t="s">
        <v>383</v>
      </c>
      <c r="S70" s="154" t="s">
        <v>605</v>
      </c>
      <c r="T70" s="262">
        <v>1</v>
      </c>
      <c r="U70" s="183" t="s">
        <v>616</v>
      </c>
      <c r="V70" s="225" t="s">
        <v>223</v>
      </c>
      <c r="W70" s="130"/>
      <c r="X70" s="260"/>
    </row>
    <row r="71" spans="1:24" ht="409.5" x14ac:dyDescent="0.25">
      <c r="A71" s="130" t="s">
        <v>376</v>
      </c>
      <c r="B71" s="139" t="s">
        <v>6</v>
      </c>
      <c r="C71" s="154" t="s">
        <v>384</v>
      </c>
      <c r="D71" s="155" t="s">
        <v>385</v>
      </c>
      <c r="E71" s="154" t="s">
        <v>386</v>
      </c>
      <c r="F71" s="156">
        <v>2</v>
      </c>
      <c r="G71" s="156">
        <v>2</v>
      </c>
      <c r="H71" s="157" t="s">
        <v>302</v>
      </c>
      <c r="I71" s="156" t="s">
        <v>246</v>
      </c>
      <c r="J71" s="156">
        <v>0</v>
      </c>
      <c r="K71" s="156">
        <v>2</v>
      </c>
      <c r="L71" s="157" t="s">
        <v>302</v>
      </c>
      <c r="M71" s="158">
        <v>42371</v>
      </c>
      <c r="N71" s="158">
        <v>42735</v>
      </c>
      <c r="O71" s="154" t="s">
        <v>387</v>
      </c>
      <c r="P71" s="154" t="s">
        <v>388</v>
      </c>
      <c r="Q71" s="154" t="s">
        <v>382</v>
      </c>
      <c r="R71" s="154" t="s">
        <v>389</v>
      </c>
      <c r="S71" s="154" t="s">
        <v>606</v>
      </c>
      <c r="T71" s="262">
        <v>1</v>
      </c>
      <c r="U71" s="154" t="s">
        <v>617</v>
      </c>
      <c r="V71" s="225" t="s">
        <v>223</v>
      </c>
      <c r="W71" s="130"/>
      <c r="X71" s="260"/>
    </row>
    <row r="72" spans="1:24" ht="270" x14ac:dyDescent="0.25">
      <c r="A72" s="130" t="s">
        <v>491</v>
      </c>
      <c r="B72" s="139" t="s">
        <v>13</v>
      </c>
      <c r="C72" s="232" t="s">
        <v>607</v>
      </c>
      <c r="D72" s="155" t="s">
        <v>608</v>
      </c>
      <c r="E72" s="154" t="s">
        <v>609</v>
      </c>
      <c r="F72" s="156">
        <v>3</v>
      </c>
      <c r="G72" s="156">
        <v>3</v>
      </c>
      <c r="H72" s="157" t="s">
        <v>492</v>
      </c>
      <c r="I72" s="156" t="s">
        <v>610</v>
      </c>
      <c r="J72" s="156">
        <v>1</v>
      </c>
      <c r="K72" s="156">
        <v>2</v>
      </c>
      <c r="L72" s="157" t="s">
        <v>302</v>
      </c>
      <c r="M72" s="158">
        <v>42633</v>
      </c>
      <c r="N72" s="158" t="s">
        <v>524</v>
      </c>
      <c r="O72" s="154" t="s">
        <v>493</v>
      </c>
      <c r="P72" s="154" t="s">
        <v>494</v>
      </c>
      <c r="Q72" s="154" t="s">
        <v>495</v>
      </c>
      <c r="R72" s="154" t="s">
        <v>496</v>
      </c>
      <c r="S72" s="183" t="s">
        <v>611</v>
      </c>
      <c r="T72" s="239">
        <f>(10/10)*1</f>
        <v>1</v>
      </c>
      <c r="U72" s="154" t="s">
        <v>618</v>
      </c>
      <c r="V72" s="225" t="s">
        <v>223</v>
      </c>
      <c r="W72" s="130"/>
      <c r="X72" s="260"/>
    </row>
    <row r="73" spans="1:24" ht="397.5" customHeight="1" x14ac:dyDescent="0.2">
      <c r="A73" s="130" t="s">
        <v>390</v>
      </c>
      <c r="B73" s="139" t="s">
        <v>34</v>
      </c>
      <c r="C73" s="154" t="s">
        <v>391</v>
      </c>
      <c r="D73" s="155" t="s">
        <v>392</v>
      </c>
      <c r="E73" s="154" t="s">
        <v>393</v>
      </c>
      <c r="F73" s="156">
        <v>1</v>
      </c>
      <c r="G73" s="156">
        <v>10</v>
      </c>
      <c r="H73" s="157" t="s">
        <v>302</v>
      </c>
      <c r="I73" s="156" t="s">
        <v>109</v>
      </c>
      <c r="J73" s="156">
        <v>-1</v>
      </c>
      <c r="K73" s="156">
        <v>10</v>
      </c>
      <c r="L73" s="157" t="s">
        <v>302</v>
      </c>
      <c r="M73" s="158">
        <v>42371</v>
      </c>
      <c r="N73" s="158">
        <v>42735</v>
      </c>
      <c r="O73" s="154" t="s">
        <v>394</v>
      </c>
      <c r="P73" s="154" t="s">
        <v>395</v>
      </c>
      <c r="Q73" s="154" t="s">
        <v>396</v>
      </c>
      <c r="R73" s="154" t="s">
        <v>397</v>
      </c>
      <c r="S73" s="154" t="s">
        <v>644</v>
      </c>
      <c r="T73" s="239">
        <v>1</v>
      </c>
      <c r="U73" s="154" t="s">
        <v>518</v>
      </c>
      <c r="V73" s="225" t="s">
        <v>223</v>
      </c>
      <c r="W73" s="130"/>
    </row>
    <row r="74" spans="1:24" ht="409.5" x14ac:dyDescent="0.2">
      <c r="A74" s="130" t="s">
        <v>398</v>
      </c>
      <c r="B74" s="139" t="s">
        <v>13</v>
      </c>
      <c r="C74" s="154" t="s">
        <v>399</v>
      </c>
      <c r="D74" s="155" t="s">
        <v>400</v>
      </c>
      <c r="E74" s="154" t="s">
        <v>401</v>
      </c>
      <c r="F74" s="156">
        <v>2</v>
      </c>
      <c r="G74" s="156">
        <v>2</v>
      </c>
      <c r="H74" s="157" t="s">
        <v>302</v>
      </c>
      <c r="I74" s="156" t="s">
        <v>246</v>
      </c>
      <c r="J74" s="156">
        <v>0</v>
      </c>
      <c r="K74" s="156">
        <v>2</v>
      </c>
      <c r="L74" s="157" t="s">
        <v>302</v>
      </c>
      <c r="M74" s="158">
        <v>42370</v>
      </c>
      <c r="N74" s="158">
        <v>42735</v>
      </c>
      <c r="O74" s="154" t="s">
        <v>402</v>
      </c>
      <c r="P74" s="154" t="s">
        <v>403</v>
      </c>
      <c r="Q74" s="154" t="s">
        <v>404</v>
      </c>
      <c r="R74" s="154" t="s">
        <v>405</v>
      </c>
      <c r="S74" s="154" t="s">
        <v>636</v>
      </c>
      <c r="T74" s="162" t="s">
        <v>637</v>
      </c>
      <c r="U74" s="154" t="s">
        <v>638</v>
      </c>
      <c r="V74" s="225" t="s">
        <v>223</v>
      </c>
      <c r="W74" s="154" t="s">
        <v>639</v>
      </c>
    </row>
    <row r="75" spans="1:24" ht="409.5" x14ac:dyDescent="0.2">
      <c r="A75" s="130" t="s">
        <v>406</v>
      </c>
      <c r="B75" s="139" t="s">
        <v>13</v>
      </c>
      <c r="C75" s="154" t="s">
        <v>407</v>
      </c>
      <c r="D75" s="155" t="s">
        <v>408</v>
      </c>
      <c r="E75" s="154" t="s">
        <v>409</v>
      </c>
      <c r="F75" s="156">
        <v>4</v>
      </c>
      <c r="G75" s="156">
        <v>3</v>
      </c>
      <c r="H75" s="157" t="s">
        <v>106</v>
      </c>
      <c r="I75" s="156" t="s">
        <v>246</v>
      </c>
      <c r="J75" s="156">
        <v>3</v>
      </c>
      <c r="K75" s="156">
        <v>3</v>
      </c>
      <c r="L75" s="157" t="s">
        <v>106</v>
      </c>
      <c r="M75" s="158">
        <v>42371</v>
      </c>
      <c r="N75" s="158">
        <v>42735</v>
      </c>
      <c r="O75" s="154" t="s">
        <v>410</v>
      </c>
      <c r="P75" s="154" t="s">
        <v>411</v>
      </c>
      <c r="Q75" s="154" t="s">
        <v>412</v>
      </c>
      <c r="R75" s="154" t="s">
        <v>413</v>
      </c>
      <c r="S75" s="154" t="s">
        <v>612</v>
      </c>
      <c r="T75" s="162">
        <v>1</v>
      </c>
      <c r="U75" s="183" t="s">
        <v>613</v>
      </c>
      <c r="V75" s="225" t="s">
        <v>223</v>
      </c>
      <c r="W75" s="130"/>
    </row>
    <row r="76" spans="1:24" ht="315" x14ac:dyDescent="0.2">
      <c r="A76" s="130" t="s">
        <v>414</v>
      </c>
      <c r="B76" s="139" t="s">
        <v>34</v>
      </c>
      <c r="C76" s="154" t="s">
        <v>415</v>
      </c>
      <c r="D76" s="155" t="s">
        <v>416</v>
      </c>
      <c r="E76" s="154" t="s">
        <v>417</v>
      </c>
      <c r="F76" s="156">
        <v>1</v>
      </c>
      <c r="G76" s="156">
        <v>10</v>
      </c>
      <c r="H76" s="157" t="s">
        <v>302</v>
      </c>
      <c r="I76" s="156" t="s">
        <v>246</v>
      </c>
      <c r="J76" s="156">
        <v>-1</v>
      </c>
      <c r="K76" s="156">
        <v>10</v>
      </c>
      <c r="L76" s="157" t="s">
        <v>302</v>
      </c>
      <c r="M76" s="158">
        <v>42371</v>
      </c>
      <c r="N76" s="158">
        <v>42735</v>
      </c>
      <c r="O76" s="154" t="s">
        <v>418</v>
      </c>
      <c r="P76" s="154" t="s">
        <v>419</v>
      </c>
      <c r="Q76" s="154" t="s">
        <v>420</v>
      </c>
      <c r="R76" s="154" t="s">
        <v>421</v>
      </c>
      <c r="S76" s="240" t="s">
        <v>640</v>
      </c>
      <c r="T76" s="239" t="s">
        <v>519</v>
      </c>
      <c r="U76" s="240" t="s">
        <v>520</v>
      </c>
      <c r="V76" s="225" t="s">
        <v>223</v>
      </c>
      <c r="W76" s="130"/>
    </row>
    <row r="77" spans="1:24" ht="258.75" x14ac:dyDescent="0.2">
      <c r="A77" s="130" t="s">
        <v>414</v>
      </c>
      <c r="B77" s="139" t="s">
        <v>13</v>
      </c>
      <c r="C77" s="154" t="s">
        <v>422</v>
      </c>
      <c r="D77" s="155" t="s">
        <v>423</v>
      </c>
      <c r="E77" s="154" t="s">
        <v>424</v>
      </c>
      <c r="F77" s="156">
        <v>3</v>
      </c>
      <c r="G77" s="156">
        <v>2</v>
      </c>
      <c r="H77" s="157" t="s">
        <v>102</v>
      </c>
      <c r="I77" s="156" t="s">
        <v>117</v>
      </c>
      <c r="J77" s="156">
        <v>2</v>
      </c>
      <c r="K77" s="156">
        <v>2</v>
      </c>
      <c r="L77" s="157" t="s">
        <v>302</v>
      </c>
      <c r="M77" s="158">
        <v>42370</v>
      </c>
      <c r="N77" s="158" t="s">
        <v>425</v>
      </c>
      <c r="O77" s="154" t="s">
        <v>426</v>
      </c>
      <c r="P77" s="154" t="s">
        <v>427</v>
      </c>
      <c r="Q77" s="154" t="s">
        <v>420</v>
      </c>
      <c r="R77" s="154" t="s">
        <v>428</v>
      </c>
      <c r="S77" s="154" t="s">
        <v>641</v>
      </c>
      <c r="T77" s="162" t="s">
        <v>625</v>
      </c>
      <c r="U77" s="183" t="s">
        <v>626</v>
      </c>
      <c r="V77" s="225" t="s">
        <v>223</v>
      </c>
      <c r="W77" s="130"/>
    </row>
    <row r="78" spans="1:24" ht="282" customHeight="1" x14ac:dyDescent="0.2">
      <c r="A78" s="130" t="s">
        <v>414</v>
      </c>
      <c r="B78" s="139" t="s">
        <v>23</v>
      </c>
      <c r="C78" s="154" t="s">
        <v>429</v>
      </c>
      <c r="D78" s="155" t="s">
        <v>430</v>
      </c>
      <c r="E78" s="154" t="s">
        <v>431</v>
      </c>
      <c r="F78" s="156">
        <v>2</v>
      </c>
      <c r="G78" s="156">
        <v>4</v>
      </c>
      <c r="H78" s="157" t="s">
        <v>106</v>
      </c>
      <c r="I78" s="156" t="s">
        <v>250</v>
      </c>
      <c r="J78" s="156">
        <v>1</v>
      </c>
      <c r="K78" s="156">
        <v>4</v>
      </c>
      <c r="L78" s="157" t="s">
        <v>106</v>
      </c>
      <c r="M78" s="158">
        <v>42370</v>
      </c>
      <c r="N78" s="158" t="s">
        <v>425</v>
      </c>
      <c r="O78" s="154" t="s">
        <v>432</v>
      </c>
      <c r="P78" s="154" t="s">
        <v>433</v>
      </c>
      <c r="Q78" s="154" t="s">
        <v>420</v>
      </c>
      <c r="R78" s="154" t="s">
        <v>434</v>
      </c>
      <c r="S78" s="154" t="s">
        <v>642</v>
      </c>
      <c r="T78" s="162" t="s">
        <v>627</v>
      </c>
      <c r="U78" s="183" t="s">
        <v>628</v>
      </c>
      <c r="V78" s="225" t="s">
        <v>223</v>
      </c>
      <c r="W78" s="130"/>
    </row>
    <row r="79" spans="1:24" ht="351.75" customHeight="1" x14ac:dyDescent="0.2">
      <c r="A79" s="130" t="s">
        <v>414</v>
      </c>
      <c r="B79" s="139" t="s">
        <v>23</v>
      </c>
      <c r="C79" s="154" t="s">
        <v>435</v>
      </c>
      <c r="D79" s="155" t="s">
        <v>436</v>
      </c>
      <c r="E79" s="154" t="s">
        <v>437</v>
      </c>
      <c r="F79" s="156">
        <v>3</v>
      </c>
      <c r="G79" s="156">
        <v>3</v>
      </c>
      <c r="H79" s="157" t="s">
        <v>106</v>
      </c>
      <c r="I79" s="156" t="s">
        <v>250</v>
      </c>
      <c r="J79" s="156">
        <v>1</v>
      </c>
      <c r="K79" s="156">
        <v>3</v>
      </c>
      <c r="L79" s="157" t="s">
        <v>102</v>
      </c>
      <c r="M79" s="158">
        <v>42370</v>
      </c>
      <c r="N79" s="158" t="s">
        <v>425</v>
      </c>
      <c r="O79" s="154" t="s">
        <v>438</v>
      </c>
      <c r="P79" s="154" t="s">
        <v>439</v>
      </c>
      <c r="Q79" s="154" t="s">
        <v>420</v>
      </c>
      <c r="R79" s="154" t="s">
        <v>440</v>
      </c>
      <c r="S79" s="154" t="s">
        <v>643</v>
      </c>
      <c r="T79" s="209" t="s">
        <v>630</v>
      </c>
      <c r="U79" s="183" t="s">
        <v>629</v>
      </c>
      <c r="V79" s="225" t="s">
        <v>223</v>
      </c>
      <c r="W79" s="130"/>
    </row>
    <row r="80" spans="1:24" x14ac:dyDescent="0.2">
      <c r="A80" s="124"/>
      <c r="B80" s="140"/>
      <c r="C80" s="124"/>
      <c r="D80" s="135"/>
      <c r="E80" s="124"/>
      <c r="F80" s="125"/>
      <c r="G80" s="125"/>
      <c r="H80" s="126"/>
      <c r="I80" s="125"/>
      <c r="J80" s="125"/>
      <c r="K80" s="125"/>
      <c r="L80" s="126"/>
      <c r="M80" s="127"/>
      <c r="N80" s="127"/>
      <c r="O80" s="124"/>
      <c r="P80" s="124"/>
      <c r="Q80" s="124"/>
      <c r="R80" s="124"/>
      <c r="S80" s="124"/>
      <c r="T80" s="136"/>
      <c r="U80" s="124"/>
      <c r="V80" s="231"/>
      <c r="W80" s="124"/>
    </row>
    <row r="81" spans="1:22" ht="24" customHeight="1" x14ac:dyDescent="0.2">
      <c r="A81" s="350" t="s">
        <v>657</v>
      </c>
      <c r="B81" s="350"/>
      <c r="C81" s="350"/>
      <c r="D81" s="350"/>
      <c r="E81" s="350"/>
      <c r="F81" s="93"/>
      <c r="G81" s="93"/>
      <c r="V81" s="226"/>
    </row>
    <row r="82" spans="1:22" ht="16.5" customHeight="1" x14ac:dyDescent="0.2">
      <c r="A82" s="350" t="s">
        <v>658</v>
      </c>
      <c r="B82" s="350"/>
      <c r="C82" s="350"/>
      <c r="D82" s="350"/>
      <c r="E82" s="350"/>
      <c r="F82" s="350"/>
      <c r="G82" s="350"/>
    </row>
    <row r="83" spans="1:22" ht="22.5" customHeight="1" x14ac:dyDescent="0.2">
      <c r="A83" s="350" t="s">
        <v>659</v>
      </c>
      <c r="B83" s="350"/>
      <c r="C83" s="350"/>
      <c r="D83" s="350"/>
      <c r="E83" s="350"/>
      <c r="F83" s="350"/>
      <c r="G83" s="350"/>
    </row>
    <row r="84" spans="1:22" x14ac:dyDescent="0.2">
      <c r="A84" s="142"/>
      <c r="B84" s="143"/>
      <c r="C84" s="142"/>
      <c r="D84" s="142"/>
      <c r="E84" s="142"/>
      <c r="F84" s="142"/>
      <c r="G84" s="142"/>
    </row>
    <row r="93" spans="1:22" x14ac:dyDescent="0.2">
      <c r="T93" s="265"/>
    </row>
  </sheetData>
  <sheetProtection formatCells="0" formatColumns="0" formatRows="0"/>
  <mergeCells count="97">
    <mergeCell ref="T26:T35"/>
    <mergeCell ref="T36:T46"/>
    <mergeCell ref="T47:T57"/>
    <mergeCell ref="U7:U13"/>
    <mergeCell ref="V7:V13"/>
    <mergeCell ref="W7:W13"/>
    <mergeCell ref="R9:R13"/>
    <mergeCell ref="S7:S13"/>
    <mergeCell ref="T7:T13"/>
    <mergeCell ref="I7:R7"/>
    <mergeCell ref="I8:I13"/>
    <mergeCell ref="J9:J13"/>
    <mergeCell ref="K9:K13"/>
    <mergeCell ref="O9:O13"/>
    <mergeCell ref="P9:P13"/>
    <mergeCell ref="Q9:Q13"/>
    <mergeCell ref="U2:W2"/>
    <mergeCell ref="U3:W3"/>
    <mergeCell ref="U4:W4"/>
    <mergeCell ref="A6:E6"/>
    <mergeCell ref="F6:R6"/>
    <mergeCell ref="S6:T6"/>
    <mergeCell ref="B7:B13"/>
    <mergeCell ref="C7:C13"/>
    <mergeCell ref="D7:D13"/>
    <mergeCell ref="E7:E13"/>
    <mergeCell ref="A2:A4"/>
    <mergeCell ref="A82:G82"/>
    <mergeCell ref="A83:G83"/>
    <mergeCell ref="F9:F13"/>
    <mergeCell ref="G9:G13"/>
    <mergeCell ref="B2:T4"/>
    <mergeCell ref="A5:W5"/>
    <mergeCell ref="U6:W6"/>
    <mergeCell ref="J8:L8"/>
    <mergeCell ref="M8:R8"/>
    <mergeCell ref="F8:H8"/>
    <mergeCell ref="A81:E81"/>
    <mergeCell ref="F7:H7"/>
    <mergeCell ref="M9:N11"/>
    <mergeCell ref="M12:M13"/>
    <mergeCell ref="N12:N13"/>
    <mergeCell ref="A7:A13"/>
    <mergeCell ref="A25:A35"/>
    <mergeCell ref="B25:B35"/>
    <mergeCell ref="C25:C35"/>
    <mergeCell ref="D25:D35"/>
    <mergeCell ref="E25:E35"/>
    <mergeCell ref="Q25:Q35"/>
    <mergeCell ref="R25:R35"/>
    <mergeCell ref="E36:E46"/>
    <mergeCell ref="G36:G46"/>
    <mergeCell ref="H36:H46"/>
    <mergeCell ref="I36:I46"/>
    <mergeCell ref="J36:J46"/>
    <mergeCell ref="K36:K46"/>
    <mergeCell ref="L36:L46"/>
    <mergeCell ref="M36:M46"/>
    <mergeCell ref="N36:N46"/>
    <mergeCell ref="O36:O46"/>
    <mergeCell ref="P36:P46"/>
    <mergeCell ref="Q36:Q46"/>
    <mergeCell ref="K25:K35"/>
    <mergeCell ref="L25:L35"/>
    <mergeCell ref="C36:C46"/>
    <mergeCell ref="D36:D46"/>
    <mergeCell ref="F36:F46"/>
    <mergeCell ref="O25:O35"/>
    <mergeCell ref="P25:P35"/>
    <mergeCell ref="N25:N35"/>
    <mergeCell ref="M25:M35"/>
    <mergeCell ref="F25:F35"/>
    <mergeCell ref="G25:G35"/>
    <mergeCell ref="H25:H35"/>
    <mergeCell ref="I25:I35"/>
    <mergeCell ref="J25:J35"/>
    <mergeCell ref="R36:R46"/>
    <mergeCell ref="A47:A57"/>
    <mergeCell ref="B47:B57"/>
    <mergeCell ref="C47:C57"/>
    <mergeCell ref="D47:D57"/>
    <mergeCell ref="E47:E57"/>
    <mergeCell ref="F47:F57"/>
    <mergeCell ref="G47:G57"/>
    <mergeCell ref="H47:H57"/>
    <mergeCell ref="I47:I57"/>
    <mergeCell ref="J47:J57"/>
    <mergeCell ref="K47:K57"/>
    <mergeCell ref="L47:L57"/>
    <mergeCell ref="M47:M57"/>
    <mergeCell ref="A36:A46"/>
    <mergeCell ref="B36:B46"/>
    <mergeCell ref="N47:N57"/>
    <mergeCell ref="O47:O57"/>
    <mergeCell ref="P47:P57"/>
    <mergeCell ref="Q47:Q57"/>
    <mergeCell ref="R47:R57"/>
  </mergeCells>
  <conditionalFormatting sqref="H25 H36 L36 H47 L47">
    <cfRule type="containsText" dxfId="49" priority="46" operator="containsText" text="extrema">
      <formula>NOT(ISERROR(SEARCH("extrema",H25)))</formula>
    </cfRule>
    <cfRule type="containsText" dxfId="48" priority="47" operator="containsText" text="alta">
      <formula>NOT(ISERROR(SEARCH("alta",H25)))</formula>
    </cfRule>
    <cfRule type="containsText" dxfId="47" priority="48" operator="containsText" text="moderada">
      <formula>NOT(ISERROR(SEARCH("moderada",H25)))</formula>
    </cfRule>
    <cfRule type="containsText" dxfId="46" priority="49" operator="containsText" text="baja">
      <formula>NOT(ISERROR(SEARCH("baja",H25)))</formula>
    </cfRule>
    <cfRule type="containsText" dxfId="45" priority="50" operator="containsText" text="23">
      <formula>NOT(ISERROR(SEARCH("23",H25)))</formula>
    </cfRule>
  </conditionalFormatting>
  <conditionalFormatting sqref="L25">
    <cfRule type="containsText" dxfId="44" priority="41" operator="containsText" text="extrema">
      <formula>NOT(ISERROR(SEARCH("extrema",L25)))</formula>
    </cfRule>
    <cfRule type="containsText" dxfId="43" priority="42" operator="containsText" text="alta">
      <formula>NOT(ISERROR(SEARCH("alta",L25)))</formula>
    </cfRule>
    <cfRule type="containsText" dxfId="42" priority="43" operator="containsText" text="moderada">
      <formula>NOT(ISERROR(SEARCH("moderada",L25)))</formula>
    </cfRule>
    <cfRule type="containsText" dxfId="41" priority="44" operator="containsText" text="baja">
      <formula>NOT(ISERROR(SEARCH("baja",L25)))</formula>
    </cfRule>
    <cfRule type="containsText" dxfId="40" priority="45" operator="containsText" text="23">
      <formula>NOT(ISERROR(SEARCH("23",L25)))</formula>
    </cfRule>
  </conditionalFormatting>
  <conditionalFormatting sqref="L14:L16">
    <cfRule type="containsText" dxfId="39" priority="31" stopIfTrue="1" operator="containsText" text="Extrema">
      <formula>NOT(ISERROR(SEARCH("Extrema",L14)))</formula>
    </cfRule>
    <cfRule type="containsText" dxfId="38" priority="32" stopIfTrue="1" operator="containsText" text="Alta">
      <formula>NOT(ISERROR(SEARCH("Alta",L14)))</formula>
    </cfRule>
    <cfRule type="containsText" dxfId="37" priority="33" stopIfTrue="1" operator="containsText" text="Moderada">
      <formula>NOT(ISERROR(SEARCH("Moderada",L14)))</formula>
    </cfRule>
    <cfRule type="containsText" dxfId="36" priority="34" stopIfTrue="1" operator="containsText" text="Baja">
      <formula>NOT(ISERROR(SEARCH("Baja",L14)))</formula>
    </cfRule>
    <cfRule type="containsText" dxfId="35" priority="35" stopIfTrue="1" operator="containsText" text="23">
      <formula>NOT(ISERROR(SEARCH("23",L14)))</formula>
    </cfRule>
  </conditionalFormatting>
  <conditionalFormatting sqref="L17:L24 H17:H24">
    <cfRule type="containsText" dxfId="34" priority="26" stopIfTrue="1" operator="containsText" text="Extrema">
      <formula>NOT(ISERROR(SEARCH("Extrema",H17)))</formula>
    </cfRule>
    <cfRule type="containsText" dxfId="33" priority="27" stopIfTrue="1" operator="containsText" text="Alta">
      <formula>NOT(ISERROR(SEARCH("Alta",H17)))</formula>
    </cfRule>
    <cfRule type="containsText" dxfId="32" priority="28" stopIfTrue="1" operator="containsText" text="Moderada">
      <formula>NOT(ISERROR(SEARCH("Moderada",H17)))</formula>
    </cfRule>
    <cfRule type="containsText" dxfId="31" priority="29" stopIfTrue="1" operator="containsText" text="Baja">
      <formula>NOT(ISERROR(SEARCH("Baja",H17)))</formula>
    </cfRule>
    <cfRule type="containsText" dxfId="30" priority="30" stopIfTrue="1" operator="containsText" text="23">
      <formula>NOT(ISERROR(SEARCH("23",H17)))</formula>
    </cfRule>
  </conditionalFormatting>
  <conditionalFormatting sqref="H14:H16">
    <cfRule type="containsText" dxfId="29" priority="36" stopIfTrue="1" operator="containsText" text="Extrema">
      <formula>NOT(ISERROR(SEARCH("Extrema",H14)))</formula>
    </cfRule>
    <cfRule type="containsText" dxfId="28" priority="37" stopIfTrue="1" operator="containsText" text="Alta">
      <formula>NOT(ISERROR(SEARCH("Alta",H14)))</formula>
    </cfRule>
    <cfRule type="containsText" dxfId="27" priority="38" stopIfTrue="1" operator="containsText" text="Moderada">
      <formula>NOT(ISERROR(SEARCH("Moderada",H14)))</formula>
    </cfRule>
    <cfRule type="containsText" dxfId="26" priority="39" stopIfTrue="1" operator="containsText" text="Baja">
      <formula>NOT(ISERROR(SEARCH("Baja",H14)))</formula>
    </cfRule>
    <cfRule type="containsText" dxfId="25" priority="40" stopIfTrue="1" operator="containsText" text="23">
      <formula>NOT(ISERROR(SEARCH("23",H14)))</formula>
    </cfRule>
  </conditionalFormatting>
  <conditionalFormatting sqref="L58:L60 H58:H60 H65:H80 L65:L80">
    <cfRule type="containsText" dxfId="24" priority="21" stopIfTrue="1" operator="containsText" text="Extrema">
      <formula>NOT(ISERROR(SEARCH("Extrema",H58)))</formula>
    </cfRule>
    <cfRule type="containsText" dxfId="23" priority="22" stopIfTrue="1" operator="containsText" text="Alta">
      <formula>NOT(ISERROR(SEARCH("Alta",H58)))</formula>
    </cfRule>
    <cfRule type="containsText" dxfId="22" priority="23" stopIfTrue="1" operator="containsText" text="Moderada">
      <formula>NOT(ISERROR(SEARCH("Moderada",H58)))</formula>
    </cfRule>
    <cfRule type="containsText" dxfId="21" priority="24" stopIfTrue="1" operator="containsText" text="Baja">
      <formula>NOT(ISERROR(SEARCH("Baja",H58)))</formula>
    </cfRule>
    <cfRule type="containsText" dxfId="20" priority="25" stopIfTrue="1" operator="containsText" text="23">
      <formula>NOT(ISERROR(SEARCH("23",H58)))</formula>
    </cfRule>
  </conditionalFormatting>
  <conditionalFormatting sqref="H63">
    <cfRule type="containsText" dxfId="19" priority="16" stopIfTrue="1" operator="containsText" text="Extrema">
      <formula>NOT(ISERROR(SEARCH("Extrema",H63)))</formula>
    </cfRule>
    <cfRule type="containsText" dxfId="18" priority="17" stopIfTrue="1" operator="containsText" text="Alta">
      <formula>NOT(ISERROR(SEARCH("Alta",H63)))</formula>
    </cfRule>
    <cfRule type="containsText" dxfId="17" priority="18" stopIfTrue="1" operator="containsText" text="Moderada">
      <formula>NOT(ISERROR(SEARCH("Moderada",H63)))</formula>
    </cfRule>
    <cfRule type="containsText" dxfId="16" priority="19" stopIfTrue="1" operator="containsText" text="Baja">
      <formula>NOT(ISERROR(SEARCH("Baja",H63)))</formula>
    </cfRule>
    <cfRule type="containsText" dxfId="15" priority="20" stopIfTrue="1" operator="containsText" text="23">
      <formula>NOT(ISERROR(SEARCH("23",H63)))</formula>
    </cfRule>
  </conditionalFormatting>
  <conditionalFormatting sqref="L63">
    <cfRule type="containsText" dxfId="14" priority="11" stopIfTrue="1" operator="containsText" text="Extrema">
      <formula>NOT(ISERROR(SEARCH("Extrema",L63)))</formula>
    </cfRule>
    <cfRule type="containsText" dxfId="13" priority="12" stopIfTrue="1" operator="containsText" text="Alta">
      <formula>NOT(ISERROR(SEARCH("Alta",L63)))</formula>
    </cfRule>
    <cfRule type="containsText" dxfId="12" priority="13" stopIfTrue="1" operator="containsText" text="Moderada">
      <formula>NOT(ISERROR(SEARCH("Moderada",L63)))</formula>
    </cfRule>
    <cfRule type="containsText" dxfId="11" priority="14" stopIfTrue="1" operator="containsText" text="Baja">
      <formula>NOT(ISERROR(SEARCH("Baja",L63)))</formula>
    </cfRule>
    <cfRule type="containsText" dxfId="10" priority="15" stopIfTrue="1" operator="containsText" text="23">
      <formula>NOT(ISERROR(SEARCH("23",L63)))</formula>
    </cfRule>
  </conditionalFormatting>
  <conditionalFormatting sqref="H64">
    <cfRule type="containsText" dxfId="9" priority="6" stopIfTrue="1" operator="containsText" text="Extrema">
      <formula>NOT(ISERROR(SEARCH("Extrema",H64)))</formula>
    </cfRule>
    <cfRule type="containsText" dxfId="8" priority="7" stopIfTrue="1" operator="containsText" text="Alta">
      <formula>NOT(ISERROR(SEARCH("Alta",H64)))</formula>
    </cfRule>
    <cfRule type="containsText" dxfId="7" priority="8" stopIfTrue="1" operator="containsText" text="Moderada">
      <formula>NOT(ISERROR(SEARCH("Moderada",H64)))</formula>
    </cfRule>
    <cfRule type="containsText" dxfId="6" priority="9" stopIfTrue="1" operator="containsText" text="Baja">
      <formula>NOT(ISERROR(SEARCH("Baja",H64)))</formula>
    </cfRule>
    <cfRule type="containsText" dxfId="5" priority="10" stopIfTrue="1" operator="containsText" text="23">
      <formula>NOT(ISERROR(SEARCH("23",H64)))</formula>
    </cfRule>
  </conditionalFormatting>
  <conditionalFormatting sqref="L64">
    <cfRule type="containsText" dxfId="4" priority="1" stopIfTrue="1" operator="containsText" text="Extrema">
      <formula>NOT(ISERROR(SEARCH("Extrema",L64)))</formula>
    </cfRule>
    <cfRule type="containsText" dxfId="3" priority="2" stopIfTrue="1" operator="containsText" text="Alta">
      <formula>NOT(ISERROR(SEARCH("Alta",L64)))</formula>
    </cfRule>
    <cfRule type="containsText" dxfId="2" priority="3" stopIfTrue="1" operator="containsText" text="Moderada">
      <formula>NOT(ISERROR(SEARCH("Moderada",L64)))</formula>
    </cfRule>
    <cfRule type="containsText" dxfId="1" priority="4" stopIfTrue="1" operator="containsText" text="Baja">
      <formula>NOT(ISERROR(SEARCH("Baja",L64)))</formula>
    </cfRule>
    <cfRule type="containsText" dxfId="0" priority="5" stopIfTrue="1" operator="containsText" text="23">
      <formula>NOT(ISERROR(SEARCH("23",L64)))</formula>
    </cfRule>
  </conditionalFormatting>
  <pageMargins left="0.70866141732283472" right="0.70866141732283472" top="0.74803149606299213" bottom="0.74803149606299213" header="0.31496062992125984" footer="0.31496062992125984"/>
  <pageSetup scale="3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93"/>
  <sheetViews>
    <sheetView topLeftCell="A40" workbookViewId="0">
      <selection activeCell="B70" sqref="B70"/>
    </sheetView>
  </sheetViews>
  <sheetFormatPr baseColWidth="10" defaultColWidth="9.140625" defaultRowHeight="15" x14ac:dyDescent="0.25"/>
  <cols>
    <col min="1" max="1" width="16.5703125" style="12" customWidth="1"/>
    <col min="2" max="2" width="58.28515625" style="12" customWidth="1"/>
    <col min="3" max="3" width="20" style="12" customWidth="1"/>
    <col min="4" max="4" width="14" style="12" customWidth="1"/>
    <col min="5" max="5" width="9.85546875" style="12" customWidth="1"/>
    <col min="6" max="6" width="9.7109375" style="12" customWidth="1"/>
    <col min="7" max="7" width="7" style="12" customWidth="1"/>
    <col min="8" max="8" width="8.5703125" style="12" customWidth="1"/>
    <col min="9" max="11" width="9.5703125" style="12" customWidth="1"/>
    <col min="12" max="239" width="11.42578125" style="12" customWidth="1"/>
    <col min="240" max="240" width="15.7109375" style="12" customWidth="1"/>
  </cols>
  <sheetData>
    <row r="1" spans="1:6" x14ac:dyDescent="0.25">
      <c r="A1" s="73"/>
      <c r="B1" s="73"/>
      <c r="C1" s="73"/>
      <c r="D1" s="73"/>
      <c r="E1" s="73"/>
      <c r="F1" s="73"/>
    </row>
    <row r="2" spans="1:6" ht="15" customHeight="1" x14ac:dyDescent="0.25">
      <c r="A2" s="373" t="s">
        <v>138</v>
      </c>
      <c r="B2" s="373"/>
      <c r="C2" s="373"/>
      <c r="D2" s="373"/>
      <c r="E2" s="73"/>
      <c r="F2" s="73"/>
    </row>
    <row r="3" spans="1:6" ht="15" customHeight="1" x14ac:dyDescent="0.25">
      <c r="A3" s="65"/>
      <c r="B3" s="65"/>
      <c r="C3" s="65"/>
      <c r="D3" s="65"/>
      <c r="E3" s="73"/>
      <c r="F3" s="73"/>
    </row>
    <row r="4" spans="1:6" ht="30.75" customHeight="1" x14ac:dyDescent="0.25">
      <c r="A4" s="88" t="s">
        <v>139</v>
      </c>
      <c r="B4" s="88" t="s">
        <v>140</v>
      </c>
      <c r="C4" s="89" t="s">
        <v>141</v>
      </c>
      <c r="D4" s="89" t="s">
        <v>142</v>
      </c>
      <c r="E4" s="73"/>
      <c r="F4" s="73"/>
    </row>
    <row r="5" spans="1:6" ht="57.75" customHeight="1" x14ac:dyDescent="0.25">
      <c r="A5" s="4" t="s">
        <v>143</v>
      </c>
      <c r="B5" s="4" t="s">
        <v>144</v>
      </c>
      <c r="C5" s="4" t="s">
        <v>145</v>
      </c>
      <c r="D5" s="56">
        <v>1</v>
      </c>
      <c r="E5" s="73"/>
      <c r="F5" s="73"/>
    </row>
    <row r="6" spans="1:6" ht="57.75" customHeight="1" x14ac:dyDescent="0.25">
      <c r="A6" s="4" t="s">
        <v>146</v>
      </c>
      <c r="B6" s="4" t="s">
        <v>147</v>
      </c>
      <c r="C6" s="4" t="s">
        <v>148</v>
      </c>
      <c r="D6" s="56">
        <v>2</v>
      </c>
      <c r="E6" s="73"/>
      <c r="F6" s="73"/>
    </row>
    <row r="7" spans="1:6" ht="57.75" customHeight="1" x14ac:dyDescent="0.25">
      <c r="A7" s="4" t="s">
        <v>149</v>
      </c>
      <c r="B7" s="4" t="s">
        <v>150</v>
      </c>
      <c r="C7" s="4" t="s">
        <v>151</v>
      </c>
      <c r="D7" s="56">
        <v>3</v>
      </c>
      <c r="E7" s="73"/>
      <c r="F7" s="73"/>
    </row>
    <row r="8" spans="1:6" ht="57.75" customHeight="1" x14ac:dyDescent="0.25">
      <c r="A8" s="4" t="s">
        <v>152</v>
      </c>
      <c r="B8" s="4" t="s">
        <v>153</v>
      </c>
      <c r="C8" s="4" t="s">
        <v>154</v>
      </c>
      <c r="D8" s="56">
        <v>4</v>
      </c>
      <c r="E8" s="73"/>
      <c r="F8" s="73"/>
    </row>
    <row r="9" spans="1:6" ht="57.75" customHeight="1" x14ac:dyDescent="0.25">
      <c r="A9" s="4" t="s">
        <v>155</v>
      </c>
      <c r="B9" s="4" t="s">
        <v>156</v>
      </c>
      <c r="C9" s="4" t="s">
        <v>157</v>
      </c>
      <c r="D9" s="56">
        <v>5</v>
      </c>
      <c r="E9" s="73"/>
      <c r="F9" s="73"/>
    </row>
    <row r="10" spans="1:6" x14ac:dyDescent="0.25">
      <c r="A10" s="72" t="s">
        <v>158</v>
      </c>
      <c r="B10" s="65"/>
      <c r="C10" s="65"/>
      <c r="D10" s="65"/>
      <c r="E10" s="73"/>
      <c r="F10" s="73"/>
    </row>
    <row r="11" spans="1:6" x14ac:dyDescent="0.25">
      <c r="A11" s="74"/>
      <c r="B11" s="74"/>
      <c r="C11" s="73"/>
      <c r="D11" s="73"/>
      <c r="E11" s="73"/>
      <c r="F11" s="73"/>
    </row>
    <row r="12" spans="1:6" ht="20.25" customHeight="1" x14ac:dyDescent="0.25">
      <c r="A12" s="373" t="s">
        <v>159</v>
      </c>
      <c r="B12" s="373"/>
      <c r="C12" s="373"/>
      <c r="D12" s="73"/>
      <c r="E12" s="73"/>
      <c r="F12" s="73"/>
    </row>
    <row r="13" spans="1:6" x14ac:dyDescent="0.25">
      <c r="A13" s="65"/>
      <c r="B13" s="65"/>
      <c r="C13" s="65"/>
      <c r="D13" s="65"/>
      <c r="E13" s="73"/>
      <c r="F13" s="73"/>
    </row>
    <row r="14" spans="1:6" ht="30" x14ac:dyDescent="0.25">
      <c r="A14" s="5" t="s">
        <v>139</v>
      </c>
      <c r="B14" s="6" t="s">
        <v>140</v>
      </c>
      <c r="C14" s="10" t="s">
        <v>160</v>
      </c>
      <c r="D14" s="73"/>
      <c r="E14" s="73"/>
      <c r="F14" s="73"/>
    </row>
    <row r="15" spans="1:6" ht="30" x14ac:dyDescent="0.25">
      <c r="A15" s="8" t="s">
        <v>161</v>
      </c>
      <c r="B15" s="4" t="s">
        <v>162</v>
      </c>
      <c r="C15" s="56">
        <v>1</v>
      </c>
      <c r="D15" s="73"/>
      <c r="E15" s="73"/>
      <c r="F15" s="73"/>
    </row>
    <row r="16" spans="1:6" ht="30" x14ac:dyDescent="0.25">
      <c r="A16" s="8" t="s">
        <v>163</v>
      </c>
      <c r="B16" s="4" t="s">
        <v>164</v>
      </c>
      <c r="C16" s="56">
        <v>2</v>
      </c>
      <c r="D16" s="73"/>
      <c r="E16" s="73"/>
      <c r="F16" s="73"/>
    </row>
    <row r="17" spans="1:12" ht="30" x14ac:dyDescent="0.25">
      <c r="A17" s="8" t="s">
        <v>165</v>
      </c>
      <c r="B17" s="4" t="s">
        <v>166</v>
      </c>
      <c r="C17" s="56">
        <v>3</v>
      </c>
      <c r="D17" s="73"/>
      <c r="E17" s="73"/>
      <c r="F17" s="73"/>
    </row>
    <row r="18" spans="1:12" ht="30" x14ac:dyDescent="0.25">
      <c r="A18" s="8" t="s">
        <v>167</v>
      </c>
      <c r="B18" s="4" t="s">
        <v>168</v>
      </c>
      <c r="C18" s="56">
        <v>4</v>
      </c>
      <c r="D18" s="73"/>
      <c r="E18" s="73"/>
      <c r="F18" s="73"/>
    </row>
    <row r="19" spans="1:12" ht="30" x14ac:dyDescent="0.25">
      <c r="A19" s="9" t="s">
        <v>169</v>
      </c>
      <c r="B19" s="7" t="s">
        <v>170</v>
      </c>
      <c r="C19" s="57">
        <v>5</v>
      </c>
      <c r="D19" s="73"/>
      <c r="E19" s="73"/>
      <c r="F19" s="73"/>
    </row>
    <row r="20" spans="1:12" x14ac:dyDescent="0.25">
      <c r="A20" s="73"/>
      <c r="B20" s="73"/>
      <c r="C20" s="73"/>
      <c r="D20" s="73"/>
      <c r="E20" s="73"/>
      <c r="F20" s="73"/>
    </row>
    <row r="21" spans="1:12" x14ac:dyDescent="0.25">
      <c r="A21" s="373" t="s">
        <v>171</v>
      </c>
      <c r="B21" s="373"/>
      <c r="C21" s="373"/>
      <c r="D21" s="373"/>
      <c r="E21" s="373"/>
      <c r="F21" s="373"/>
    </row>
    <row r="22" spans="1:12" x14ac:dyDescent="0.25">
      <c r="A22" s="75"/>
      <c r="B22" s="75"/>
      <c r="C22" s="75"/>
      <c r="D22" s="75"/>
      <c r="E22" s="73"/>
      <c r="F22" s="73"/>
    </row>
    <row r="23" spans="1:12" ht="19.5" customHeight="1" x14ac:dyDescent="0.25">
      <c r="A23" s="393" t="s">
        <v>172</v>
      </c>
      <c r="B23" s="394" t="s">
        <v>173</v>
      </c>
      <c r="C23" s="393" t="s">
        <v>174</v>
      </c>
      <c r="D23" s="393"/>
      <c r="E23" s="371" t="s">
        <v>175</v>
      </c>
      <c r="F23" s="372"/>
      <c r="G23" s="371" t="s">
        <v>176</v>
      </c>
      <c r="H23" s="372"/>
      <c r="I23" s="371" t="s">
        <v>177</v>
      </c>
      <c r="J23" s="372"/>
      <c r="K23" s="371" t="s">
        <v>178</v>
      </c>
      <c r="L23" s="372"/>
    </row>
    <row r="24" spans="1:12" ht="20.25" customHeight="1" x14ac:dyDescent="0.25">
      <c r="A24" s="393"/>
      <c r="B24" s="394"/>
      <c r="C24" s="76" t="s">
        <v>179</v>
      </c>
      <c r="D24" s="76" t="s">
        <v>63</v>
      </c>
      <c r="E24" s="76" t="s">
        <v>179</v>
      </c>
      <c r="F24" s="76" t="s">
        <v>63</v>
      </c>
      <c r="G24" s="76" t="s">
        <v>179</v>
      </c>
      <c r="H24" s="76" t="s">
        <v>63</v>
      </c>
      <c r="I24" s="76" t="s">
        <v>179</v>
      </c>
      <c r="J24" s="76" t="s">
        <v>63</v>
      </c>
      <c r="K24" s="76" t="s">
        <v>179</v>
      </c>
      <c r="L24" s="76" t="s">
        <v>63</v>
      </c>
    </row>
    <row r="25" spans="1:12" ht="15.75" x14ac:dyDescent="0.25">
      <c r="A25" s="22">
        <v>1</v>
      </c>
      <c r="B25" s="23" t="s">
        <v>180</v>
      </c>
      <c r="C25" s="99" t="s">
        <v>181</v>
      </c>
      <c r="D25" s="99"/>
      <c r="E25" s="94"/>
      <c r="F25" s="94"/>
      <c r="G25" s="42"/>
      <c r="H25" s="42"/>
      <c r="I25" s="42"/>
      <c r="J25" s="42"/>
      <c r="K25" s="42"/>
      <c r="L25" s="42"/>
    </row>
    <row r="26" spans="1:12" ht="30" x14ac:dyDescent="0.25">
      <c r="A26" s="22">
        <v>2</v>
      </c>
      <c r="B26" s="23" t="s">
        <v>182</v>
      </c>
      <c r="C26" s="99" t="s">
        <v>181</v>
      </c>
      <c r="D26" s="99"/>
      <c r="E26" s="94"/>
      <c r="F26" s="94"/>
      <c r="G26" s="42"/>
      <c r="H26" s="42"/>
      <c r="I26" s="42"/>
      <c r="J26" s="42"/>
      <c r="K26" s="42"/>
      <c r="L26" s="42"/>
    </row>
    <row r="27" spans="1:12" ht="15.75" x14ac:dyDescent="0.25">
      <c r="A27" s="22">
        <v>3</v>
      </c>
      <c r="B27" s="23" t="s">
        <v>183</v>
      </c>
      <c r="C27" s="99" t="s">
        <v>181</v>
      </c>
      <c r="D27" s="99"/>
      <c r="E27" s="94"/>
      <c r="F27" s="94"/>
      <c r="G27" s="56"/>
      <c r="H27" s="56"/>
      <c r="I27" s="42"/>
      <c r="J27" s="42"/>
      <c r="K27" s="42"/>
      <c r="L27" s="42"/>
    </row>
    <row r="28" spans="1:12" ht="30" x14ac:dyDescent="0.25">
      <c r="A28" s="22">
        <v>4</v>
      </c>
      <c r="B28" s="23" t="s">
        <v>184</v>
      </c>
      <c r="C28" s="99" t="s">
        <v>181</v>
      </c>
      <c r="D28" s="99"/>
      <c r="E28" s="94"/>
      <c r="F28" s="94"/>
      <c r="G28" s="42"/>
      <c r="H28" s="42"/>
      <c r="I28" s="42"/>
      <c r="J28" s="42"/>
      <c r="K28" s="42"/>
      <c r="L28" s="42"/>
    </row>
    <row r="29" spans="1:12" ht="30" x14ac:dyDescent="0.25">
      <c r="A29" s="22">
        <v>5</v>
      </c>
      <c r="B29" s="23" t="s">
        <v>185</v>
      </c>
      <c r="C29" s="99" t="s">
        <v>181</v>
      </c>
      <c r="D29" s="99"/>
      <c r="E29" s="94"/>
      <c r="F29" s="94"/>
      <c r="G29" s="42"/>
      <c r="H29" s="42"/>
      <c r="I29" s="42"/>
      <c r="J29" s="42"/>
      <c r="K29" s="42"/>
      <c r="L29" s="42"/>
    </row>
    <row r="30" spans="1:12" ht="15.75" x14ac:dyDescent="0.25">
      <c r="A30" s="22">
        <v>6</v>
      </c>
      <c r="B30" s="23" t="s">
        <v>186</v>
      </c>
      <c r="C30" s="99"/>
      <c r="D30" s="100" t="s">
        <v>187</v>
      </c>
      <c r="E30" s="94"/>
      <c r="F30" s="95"/>
      <c r="G30" s="42"/>
      <c r="H30" s="42"/>
      <c r="I30" s="42"/>
      <c r="J30" s="42"/>
      <c r="K30" s="42"/>
      <c r="L30" s="42"/>
    </row>
    <row r="31" spans="1:12" ht="30" x14ac:dyDescent="0.25">
      <c r="A31" s="22">
        <v>7</v>
      </c>
      <c r="B31" s="23" t="s">
        <v>188</v>
      </c>
      <c r="C31" s="99" t="s">
        <v>181</v>
      </c>
      <c r="D31" s="100"/>
      <c r="E31" s="94"/>
      <c r="F31" s="95"/>
      <c r="G31" s="42"/>
      <c r="H31" s="42"/>
      <c r="I31" s="42"/>
      <c r="J31" s="42"/>
      <c r="K31" s="42"/>
      <c r="L31" s="42"/>
    </row>
    <row r="32" spans="1:12" ht="30" x14ac:dyDescent="0.25">
      <c r="A32" s="22">
        <v>8</v>
      </c>
      <c r="B32" s="23" t="s">
        <v>189</v>
      </c>
      <c r="C32" s="99"/>
      <c r="D32" s="100" t="s">
        <v>187</v>
      </c>
      <c r="E32" s="94"/>
      <c r="F32" s="95"/>
      <c r="G32" s="42"/>
      <c r="H32" s="42"/>
      <c r="I32" s="42"/>
      <c r="J32" s="42"/>
      <c r="K32" s="42"/>
      <c r="L32" s="42"/>
    </row>
    <row r="33" spans="1:12" ht="15.75" x14ac:dyDescent="0.25">
      <c r="A33" s="22">
        <v>9</v>
      </c>
      <c r="B33" s="23" t="s">
        <v>190</v>
      </c>
      <c r="C33" s="99"/>
      <c r="D33" s="100" t="s">
        <v>181</v>
      </c>
      <c r="E33" s="94"/>
      <c r="F33" s="94"/>
      <c r="G33" s="42"/>
      <c r="H33" s="42"/>
      <c r="I33" s="42"/>
      <c r="J33" s="42"/>
      <c r="K33" s="42"/>
      <c r="L33" s="42"/>
    </row>
    <row r="34" spans="1:12" ht="30" x14ac:dyDescent="0.25">
      <c r="A34" s="22">
        <v>10</v>
      </c>
      <c r="B34" s="23" t="s">
        <v>191</v>
      </c>
      <c r="C34" s="99" t="s">
        <v>181</v>
      </c>
      <c r="D34" s="100"/>
      <c r="E34" s="94"/>
      <c r="F34" s="94"/>
      <c r="G34" s="42"/>
      <c r="H34" s="42"/>
      <c r="I34" s="42"/>
      <c r="J34" s="42"/>
      <c r="K34" s="42"/>
      <c r="L34" s="42"/>
    </row>
    <row r="35" spans="1:12" ht="15.75" x14ac:dyDescent="0.25">
      <c r="A35" s="22">
        <v>11</v>
      </c>
      <c r="B35" s="23" t="s">
        <v>192</v>
      </c>
      <c r="C35" s="99" t="s">
        <v>187</v>
      </c>
      <c r="D35" s="100"/>
      <c r="E35" s="94"/>
      <c r="F35" s="94"/>
      <c r="G35" s="42"/>
      <c r="H35" s="42"/>
      <c r="I35" s="42"/>
      <c r="J35" s="42"/>
      <c r="K35" s="42"/>
      <c r="L35" s="42"/>
    </row>
    <row r="36" spans="1:12" ht="15.75" x14ac:dyDescent="0.25">
      <c r="A36" s="22">
        <v>12</v>
      </c>
      <c r="B36" s="23" t="s">
        <v>193</v>
      </c>
      <c r="C36" s="99" t="s">
        <v>181</v>
      </c>
      <c r="D36" s="100"/>
      <c r="E36" s="94"/>
      <c r="F36" s="94"/>
      <c r="G36" s="42"/>
      <c r="H36" s="42"/>
      <c r="I36" s="42"/>
      <c r="J36" s="42"/>
      <c r="K36" s="42"/>
      <c r="L36" s="42"/>
    </row>
    <row r="37" spans="1:12" ht="15.75" x14ac:dyDescent="0.25">
      <c r="A37" s="22">
        <v>13</v>
      </c>
      <c r="B37" s="23" t="s">
        <v>194</v>
      </c>
      <c r="C37" s="99"/>
      <c r="D37" s="100" t="s">
        <v>181</v>
      </c>
      <c r="E37" s="94"/>
      <c r="F37" s="94"/>
      <c r="G37" s="42"/>
      <c r="H37" s="42"/>
      <c r="I37" s="42"/>
      <c r="J37" s="42"/>
      <c r="K37" s="42"/>
      <c r="L37" s="42"/>
    </row>
    <row r="38" spans="1:12" ht="15.75" x14ac:dyDescent="0.25">
      <c r="A38" s="22">
        <v>14</v>
      </c>
      <c r="B38" s="23" t="s">
        <v>195</v>
      </c>
      <c r="C38" s="99" t="s">
        <v>187</v>
      </c>
      <c r="D38" s="100"/>
      <c r="E38" s="94"/>
      <c r="F38" s="94"/>
      <c r="G38" s="42"/>
      <c r="H38" s="42"/>
      <c r="I38" s="42"/>
      <c r="J38" s="42"/>
      <c r="K38" s="42"/>
      <c r="L38" s="42"/>
    </row>
    <row r="39" spans="1:12" ht="15.75" x14ac:dyDescent="0.25">
      <c r="A39" s="22">
        <v>15</v>
      </c>
      <c r="B39" s="23" t="s">
        <v>196</v>
      </c>
      <c r="C39" s="99" t="s">
        <v>187</v>
      </c>
      <c r="D39" s="100"/>
      <c r="E39" s="94"/>
      <c r="F39" s="94"/>
      <c r="G39" s="42"/>
      <c r="H39" s="42"/>
      <c r="I39" s="42"/>
      <c r="J39" s="42"/>
      <c r="K39" s="42"/>
      <c r="L39" s="42"/>
    </row>
    <row r="40" spans="1:12" ht="15.75" x14ac:dyDescent="0.25">
      <c r="A40" s="22">
        <v>16</v>
      </c>
      <c r="B40" s="23" t="s">
        <v>197</v>
      </c>
      <c r="C40" s="99"/>
      <c r="D40" s="100" t="s">
        <v>181</v>
      </c>
      <c r="E40" s="94"/>
      <c r="F40" s="94"/>
      <c r="G40" s="42"/>
      <c r="H40" s="42"/>
      <c r="I40" s="42"/>
      <c r="J40" s="42"/>
      <c r="K40" s="42"/>
      <c r="L40" s="42"/>
    </row>
    <row r="41" spans="1:12" ht="15.75" x14ac:dyDescent="0.25">
      <c r="A41" s="22">
        <v>17</v>
      </c>
      <c r="B41" s="23" t="s">
        <v>198</v>
      </c>
      <c r="C41" s="99" t="s">
        <v>181</v>
      </c>
      <c r="D41" s="100"/>
      <c r="E41" s="94"/>
      <c r="F41" s="94"/>
      <c r="G41" s="42"/>
      <c r="H41" s="42"/>
      <c r="I41" s="42"/>
      <c r="J41" s="42"/>
      <c r="K41" s="42"/>
      <c r="L41" s="42"/>
    </row>
    <row r="42" spans="1:12" ht="15.75" x14ac:dyDescent="0.25">
      <c r="A42" s="22">
        <v>18</v>
      </c>
      <c r="B42" s="23" t="s">
        <v>199</v>
      </c>
      <c r="C42" s="99" t="s">
        <v>181</v>
      </c>
      <c r="D42" s="100"/>
      <c r="E42" s="56"/>
      <c r="F42" s="94"/>
      <c r="G42" s="42"/>
      <c r="H42" s="42"/>
      <c r="I42" s="42"/>
      <c r="J42" s="42"/>
      <c r="K42" s="42"/>
      <c r="L42" s="42"/>
    </row>
    <row r="43" spans="1:12" x14ac:dyDescent="0.25">
      <c r="A43" s="392" t="s">
        <v>200</v>
      </c>
      <c r="B43" s="392"/>
      <c r="C43" s="37">
        <f t="shared" ref="C43:L43" si="0">COUNTA(C25:C42)</f>
        <v>13</v>
      </c>
      <c r="D43" s="37">
        <f t="shared" si="0"/>
        <v>5</v>
      </c>
      <c r="E43" s="37">
        <f t="shared" si="0"/>
        <v>0</v>
      </c>
      <c r="F43" s="37">
        <f t="shared" si="0"/>
        <v>0</v>
      </c>
      <c r="G43" s="37">
        <f t="shared" si="0"/>
        <v>0</v>
      </c>
      <c r="H43" s="37">
        <f t="shared" si="0"/>
        <v>0</v>
      </c>
      <c r="I43" s="37">
        <f t="shared" si="0"/>
        <v>0</v>
      </c>
      <c r="J43" s="37">
        <f t="shared" si="0"/>
        <v>0</v>
      </c>
      <c r="K43" s="37">
        <f t="shared" si="0"/>
        <v>0</v>
      </c>
      <c r="L43" s="37">
        <f t="shared" si="0"/>
        <v>0</v>
      </c>
    </row>
    <row r="44" spans="1:12" ht="24" customHeight="1" x14ac:dyDescent="0.25">
      <c r="A44" s="379" t="s">
        <v>201</v>
      </c>
      <c r="B44" s="380"/>
      <c r="C44" s="24" t="str">
        <f>IF(C43&gt;=12,"Catastrófico",IF(C43&gt;=6,"Mayor",IF(C43&lt;=5,"Moderado","OJO")))</f>
        <v>Catastrófico</v>
      </c>
      <c r="D44" s="91"/>
      <c r="E44" s="24" t="str">
        <f>IF(E43&gt;=12,"Catastrófico",IF(E43&gt;=6,"Mayor",IF(E43&lt;=5,"Moderado","OJO")))</f>
        <v>Moderado</v>
      </c>
      <c r="F44" s="92"/>
      <c r="G44" s="24" t="str">
        <f>IF(G43&gt;=12,"Catastrófico",IF(G43&gt;=6,"Mayor",IF(G43&lt;=5,"Moderado","OJO")))</f>
        <v>Moderado</v>
      </c>
      <c r="I44" s="24" t="str">
        <f>IF(I43&gt;=12,"Catastrófico",IF(I43&gt;=6,"Mayor",IF(I43&lt;=5,"Moderado","OJO")))</f>
        <v>Moderado</v>
      </c>
      <c r="K44" s="24" t="str">
        <f>IF(K43&gt;=12,"Catastrófico",IF(K43&gt;=6,"Mayor",IF(K43&lt;=5,"Moderado","OJO")))</f>
        <v>Moderado</v>
      </c>
    </row>
    <row r="45" spans="1:12" ht="24" customHeight="1" x14ac:dyDescent="0.25">
      <c r="A45" s="381"/>
      <c r="B45" s="382"/>
      <c r="C45" s="24" t="str">
        <f>IF(C44="Catastrófico","20",IF(C44="Mayor","10",IF(C44="Moderado","5","REVISAR")))</f>
        <v>20</v>
      </c>
      <c r="D45" s="91"/>
      <c r="E45" s="24" t="str">
        <f>IF(E44="Catastrófico","20",IF(E44="Mayor","10",IF(E44="Moderado","5","REVISAR")))</f>
        <v>5</v>
      </c>
      <c r="F45" s="91"/>
      <c r="G45" s="24" t="str">
        <f>IF(G44="Catastrófico","20",IF(G44="Mayor","10",IF(G44="Moderado","5","REVISAR")))</f>
        <v>5</v>
      </c>
      <c r="I45" s="24" t="str">
        <f>IF(I44="Catastrófico","20",IF(I44="Mayor","10",IF(I44="Moderado","5","REVISAR")))</f>
        <v>5</v>
      </c>
      <c r="K45" s="24" t="str">
        <f>IF(K44="Catastrófico","20",IF(K44="Mayor","10",IF(K44="Moderado","5","REVISAR")))</f>
        <v>5</v>
      </c>
    </row>
    <row r="46" spans="1:12" x14ac:dyDescent="0.25">
      <c r="A46" s="73"/>
      <c r="B46" s="73"/>
      <c r="C46" s="73"/>
      <c r="D46" s="73"/>
      <c r="E46" s="73"/>
      <c r="F46" s="73"/>
    </row>
    <row r="47" spans="1:12" ht="25.5" customHeight="1" x14ac:dyDescent="0.25">
      <c r="A47" s="73"/>
      <c r="B47" s="73"/>
      <c r="C47" s="378" t="s">
        <v>202</v>
      </c>
      <c r="D47" s="378"/>
      <c r="E47" s="73"/>
      <c r="F47" s="73"/>
    </row>
    <row r="48" spans="1:12" x14ac:dyDescent="0.25">
      <c r="A48" s="73"/>
      <c r="B48" s="73"/>
      <c r="C48" s="75"/>
      <c r="D48" s="75"/>
      <c r="E48" s="73"/>
      <c r="F48" s="73"/>
    </row>
    <row r="49" spans="1:7" ht="32.25" customHeight="1" x14ac:dyDescent="0.25">
      <c r="A49" s="73"/>
      <c r="B49" s="73"/>
      <c r="C49" s="79" t="s">
        <v>203</v>
      </c>
      <c r="D49" s="79" t="s">
        <v>204</v>
      </c>
      <c r="E49" s="79" t="s">
        <v>205</v>
      </c>
      <c r="F49" s="73"/>
    </row>
    <row r="50" spans="1:7" x14ac:dyDescent="0.25">
      <c r="A50" s="73"/>
      <c r="B50" s="73"/>
      <c r="C50" s="77" t="s">
        <v>206</v>
      </c>
      <c r="D50" s="77" t="s">
        <v>165</v>
      </c>
      <c r="E50" s="77">
        <v>5</v>
      </c>
      <c r="F50" s="73"/>
    </row>
    <row r="51" spans="1:7" x14ac:dyDescent="0.25">
      <c r="A51" s="73"/>
      <c r="B51" s="73"/>
      <c r="C51" s="77" t="s">
        <v>207</v>
      </c>
      <c r="D51" s="77" t="s">
        <v>167</v>
      </c>
      <c r="E51" s="77">
        <v>10</v>
      </c>
      <c r="F51" s="73"/>
    </row>
    <row r="52" spans="1:7" x14ac:dyDescent="0.25">
      <c r="A52" s="73"/>
      <c r="B52" s="73"/>
      <c r="C52" s="77" t="s">
        <v>208</v>
      </c>
      <c r="D52" s="77" t="s">
        <v>169</v>
      </c>
      <c r="E52" s="77">
        <v>20</v>
      </c>
      <c r="F52" s="73"/>
    </row>
    <row r="53" spans="1:7" x14ac:dyDescent="0.25">
      <c r="A53" s="73"/>
      <c r="B53" s="73"/>
      <c r="C53" s="73"/>
      <c r="D53" s="73"/>
      <c r="E53" s="73"/>
      <c r="F53" s="73"/>
    </row>
    <row r="54" spans="1:7" x14ac:dyDescent="0.25">
      <c r="A54" s="373" t="s">
        <v>209</v>
      </c>
      <c r="B54" s="373"/>
      <c r="C54" s="373"/>
      <c r="D54" s="373"/>
      <c r="E54" s="373"/>
      <c r="F54" s="373"/>
    </row>
    <row r="55" spans="1:7" ht="35.25" customHeight="1" x14ac:dyDescent="0.25">
      <c r="A55" s="387" t="s">
        <v>210</v>
      </c>
      <c r="B55" s="387"/>
      <c r="C55" s="387"/>
      <c r="D55" s="387"/>
      <c r="E55" s="387"/>
      <c r="F55" s="387"/>
    </row>
    <row r="56" spans="1:7" x14ac:dyDescent="0.25">
      <c r="A56" s="65"/>
      <c r="B56" s="65"/>
      <c r="C56" s="65"/>
      <c r="D56" s="65"/>
      <c r="E56" s="65"/>
      <c r="F56" s="65"/>
    </row>
    <row r="57" spans="1:7" x14ac:dyDescent="0.25">
      <c r="A57" s="374" t="s">
        <v>211</v>
      </c>
      <c r="B57" s="376" t="s">
        <v>212</v>
      </c>
      <c r="C57" s="376"/>
      <c r="D57" s="376"/>
      <c r="E57" s="376"/>
      <c r="F57" s="377"/>
    </row>
    <row r="58" spans="1:7" ht="42.75" customHeight="1" x14ac:dyDescent="0.25">
      <c r="A58" s="375"/>
      <c r="B58" s="50" t="s">
        <v>213</v>
      </c>
      <c r="C58" s="50" t="s">
        <v>214</v>
      </c>
      <c r="D58" s="50" t="s">
        <v>215</v>
      </c>
      <c r="E58" s="50" t="s">
        <v>216</v>
      </c>
      <c r="F58" s="90" t="s">
        <v>217</v>
      </c>
      <c r="G58" s="14"/>
    </row>
    <row r="59" spans="1:7" x14ac:dyDescent="0.25">
      <c r="A59" s="60" t="s">
        <v>218</v>
      </c>
      <c r="B59" s="22" t="s">
        <v>219</v>
      </c>
      <c r="C59" s="22" t="s">
        <v>219</v>
      </c>
      <c r="D59" s="22" t="s">
        <v>220</v>
      </c>
      <c r="E59" s="22" t="s">
        <v>221</v>
      </c>
      <c r="F59" s="61" t="s">
        <v>221</v>
      </c>
    </row>
    <row r="60" spans="1:7" x14ac:dyDescent="0.25">
      <c r="A60" s="60" t="s">
        <v>222</v>
      </c>
      <c r="B60" s="22" t="s">
        <v>219</v>
      </c>
      <c r="C60" s="22" t="s">
        <v>219</v>
      </c>
      <c r="D60" s="22" t="s">
        <v>223</v>
      </c>
      <c r="E60" s="22" t="s">
        <v>224</v>
      </c>
      <c r="F60" s="61" t="s">
        <v>225</v>
      </c>
    </row>
    <row r="61" spans="1:7" x14ac:dyDescent="0.25">
      <c r="A61" s="60" t="s">
        <v>226</v>
      </c>
      <c r="B61" s="22" t="s">
        <v>219</v>
      </c>
      <c r="C61" s="22" t="s">
        <v>223</v>
      </c>
      <c r="D61" s="22" t="s">
        <v>224</v>
      </c>
      <c r="E61" s="22" t="s">
        <v>225</v>
      </c>
      <c r="F61" s="61" t="s">
        <v>225</v>
      </c>
    </row>
    <row r="62" spans="1:7" x14ac:dyDescent="0.25">
      <c r="A62" s="60" t="s">
        <v>227</v>
      </c>
      <c r="B62" s="22" t="s">
        <v>223</v>
      </c>
      <c r="C62" s="22" t="s">
        <v>224</v>
      </c>
      <c r="D62" s="22" t="s">
        <v>224</v>
      </c>
      <c r="E62" s="22" t="s">
        <v>225</v>
      </c>
      <c r="F62" s="61" t="s">
        <v>225</v>
      </c>
    </row>
    <row r="63" spans="1:7" x14ac:dyDescent="0.25">
      <c r="A63" s="62" t="s">
        <v>228</v>
      </c>
      <c r="B63" s="63" t="s">
        <v>224</v>
      </c>
      <c r="C63" s="63" t="s">
        <v>224</v>
      </c>
      <c r="D63" s="63" t="s">
        <v>225</v>
      </c>
      <c r="E63" s="63" t="s">
        <v>225</v>
      </c>
      <c r="F63" s="64" t="s">
        <v>225</v>
      </c>
    </row>
    <row r="64" spans="1:7" x14ac:dyDescent="0.25">
      <c r="A64" s="65"/>
      <c r="B64" s="65"/>
      <c r="C64" s="65"/>
      <c r="D64" s="65"/>
      <c r="E64" s="65"/>
      <c r="F64" s="65"/>
    </row>
    <row r="65" spans="1:6" ht="15.75" x14ac:dyDescent="0.25">
      <c r="A65" s="65"/>
      <c r="B65" s="65"/>
      <c r="C65" s="383" t="s">
        <v>92</v>
      </c>
      <c r="D65" s="391"/>
      <c r="E65" s="391"/>
      <c r="F65" s="65"/>
    </row>
    <row r="66" spans="1:6" x14ac:dyDescent="0.25">
      <c r="A66" s="65"/>
      <c r="B66" s="65"/>
      <c r="C66" s="65"/>
      <c r="D66" s="65"/>
      <c r="E66" s="65"/>
      <c r="F66" s="65"/>
    </row>
    <row r="67" spans="1:6" x14ac:dyDescent="0.25">
      <c r="A67" s="65"/>
      <c r="B67" s="65"/>
      <c r="C67" s="65"/>
      <c r="D67" s="65"/>
      <c r="E67" s="65"/>
      <c r="F67" s="65"/>
    </row>
    <row r="68" spans="1:6" ht="15.75" x14ac:dyDescent="0.25">
      <c r="A68" s="384" t="s">
        <v>229</v>
      </c>
      <c r="B68" s="385"/>
      <c r="C68" s="385"/>
      <c r="D68" s="385"/>
      <c r="E68" s="385"/>
      <c r="F68" s="386"/>
    </row>
    <row r="69" spans="1:6" ht="15.75" x14ac:dyDescent="0.25">
      <c r="A69" s="66" t="s">
        <v>230</v>
      </c>
      <c r="B69" s="67"/>
      <c r="C69" s="67"/>
      <c r="D69" s="67"/>
      <c r="E69" s="67"/>
      <c r="F69" s="68"/>
    </row>
    <row r="70" spans="1:6" ht="15.75" x14ac:dyDescent="0.25">
      <c r="A70" s="66" t="s">
        <v>231</v>
      </c>
      <c r="B70" s="67"/>
      <c r="C70" s="67"/>
      <c r="D70" s="67"/>
      <c r="E70" s="67"/>
      <c r="F70" s="68"/>
    </row>
    <row r="71" spans="1:6" ht="15.75" x14ac:dyDescent="0.25">
      <c r="A71" s="66" t="s">
        <v>232</v>
      </c>
      <c r="B71" s="67"/>
      <c r="C71" s="67"/>
      <c r="D71" s="67"/>
      <c r="E71" s="67"/>
      <c r="F71" s="68"/>
    </row>
    <row r="72" spans="1:6" ht="15.75" x14ac:dyDescent="0.25">
      <c r="A72" s="69" t="s">
        <v>233</v>
      </c>
      <c r="B72" s="70"/>
      <c r="C72" s="70"/>
      <c r="D72" s="70"/>
      <c r="E72" s="70"/>
      <c r="F72" s="71"/>
    </row>
    <row r="73" spans="1:6" x14ac:dyDescent="0.25">
      <c r="A73" s="65"/>
      <c r="B73" s="65"/>
      <c r="C73" s="65"/>
      <c r="D73" s="65"/>
      <c r="E73" s="65"/>
      <c r="F73" s="65"/>
    </row>
    <row r="74" spans="1:6" x14ac:dyDescent="0.25">
      <c r="A74" s="73"/>
      <c r="B74" s="73"/>
      <c r="C74" s="73"/>
      <c r="D74" s="73"/>
      <c r="E74" s="73"/>
      <c r="F74" s="73"/>
    </row>
    <row r="75" spans="1:6" x14ac:dyDescent="0.25">
      <c r="A75" s="73"/>
      <c r="B75" s="73"/>
      <c r="C75" s="73"/>
      <c r="D75" s="73"/>
      <c r="E75" s="73"/>
      <c r="F75" s="73"/>
    </row>
    <row r="76" spans="1:6" ht="15.75" x14ac:dyDescent="0.25">
      <c r="A76" s="78" t="s">
        <v>234</v>
      </c>
      <c r="B76" s="65"/>
      <c r="C76" s="65"/>
      <c r="D76" s="65"/>
      <c r="E76" s="65"/>
      <c r="F76" s="65"/>
    </row>
    <row r="77" spans="1:6" x14ac:dyDescent="0.25">
      <c r="A77" s="65"/>
      <c r="B77" s="65"/>
      <c r="C77" s="65"/>
      <c r="D77" s="65"/>
      <c r="E77" s="65"/>
      <c r="F77" s="65"/>
    </row>
    <row r="78" spans="1:6" x14ac:dyDescent="0.25">
      <c r="A78" s="374" t="s">
        <v>211</v>
      </c>
      <c r="B78" s="376" t="s">
        <v>212</v>
      </c>
      <c r="C78" s="376"/>
      <c r="D78" s="377"/>
      <c r="E78" s="65"/>
      <c r="F78" s="65"/>
    </row>
    <row r="79" spans="1:6" ht="30" x14ac:dyDescent="0.25">
      <c r="A79" s="375"/>
      <c r="B79" s="50" t="s">
        <v>235</v>
      </c>
      <c r="C79" s="50" t="s">
        <v>236</v>
      </c>
      <c r="D79" s="90" t="s">
        <v>237</v>
      </c>
      <c r="E79" s="65"/>
      <c r="F79" s="65"/>
    </row>
    <row r="80" spans="1:6" x14ac:dyDescent="0.25">
      <c r="A80" s="60" t="s">
        <v>228</v>
      </c>
      <c r="B80" s="22" t="s">
        <v>220</v>
      </c>
      <c r="C80" s="22" t="s">
        <v>221</v>
      </c>
      <c r="D80" s="61" t="s">
        <v>225</v>
      </c>
      <c r="E80" s="65"/>
      <c r="F80" s="65"/>
    </row>
    <row r="81" spans="1:6" x14ac:dyDescent="0.25">
      <c r="A81" s="60" t="s">
        <v>227</v>
      </c>
      <c r="B81" s="22" t="s">
        <v>223</v>
      </c>
      <c r="C81" s="22" t="s">
        <v>224</v>
      </c>
      <c r="D81" s="61" t="s">
        <v>225</v>
      </c>
      <c r="E81" s="65"/>
      <c r="F81" s="65"/>
    </row>
    <row r="82" spans="1:6" x14ac:dyDescent="0.25">
      <c r="A82" s="60" t="s">
        <v>226</v>
      </c>
      <c r="B82" s="22" t="s">
        <v>223</v>
      </c>
      <c r="C82" s="22" t="s">
        <v>224</v>
      </c>
      <c r="D82" s="61" t="s">
        <v>225</v>
      </c>
      <c r="E82" s="65"/>
      <c r="F82" s="65"/>
    </row>
    <row r="83" spans="1:6" x14ac:dyDescent="0.25">
      <c r="A83" s="60" t="s">
        <v>222</v>
      </c>
      <c r="B83" s="22" t="s">
        <v>238</v>
      </c>
      <c r="C83" s="22" t="s">
        <v>223</v>
      </c>
      <c r="D83" s="61" t="s">
        <v>224</v>
      </c>
      <c r="E83" s="65"/>
      <c r="F83" s="65"/>
    </row>
    <row r="84" spans="1:6" x14ac:dyDescent="0.25">
      <c r="A84" s="62" t="s">
        <v>239</v>
      </c>
      <c r="B84" s="63" t="s">
        <v>238</v>
      </c>
      <c r="C84" s="63" t="s">
        <v>238</v>
      </c>
      <c r="D84" s="64" t="s">
        <v>223</v>
      </c>
      <c r="E84" s="65"/>
      <c r="F84" s="65"/>
    </row>
    <row r="85" spans="1:6" x14ac:dyDescent="0.25">
      <c r="A85" s="65"/>
      <c r="B85" s="65"/>
      <c r="C85" s="65"/>
      <c r="D85" s="65"/>
      <c r="E85" s="65"/>
      <c r="F85" s="65"/>
    </row>
    <row r="86" spans="1:6" ht="15.75" x14ac:dyDescent="0.25">
      <c r="A86" s="65"/>
      <c r="B86" s="383" t="s">
        <v>92</v>
      </c>
      <c r="C86" s="383"/>
      <c r="D86" s="383"/>
      <c r="E86" s="65"/>
      <c r="F86" s="65"/>
    </row>
    <row r="87" spans="1:6" x14ac:dyDescent="0.25">
      <c r="A87" s="65"/>
      <c r="B87" s="65"/>
      <c r="C87" s="65"/>
      <c r="D87" s="65"/>
      <c r="E87" s="65"/>
      <c r="F87" s="65"/>
    </row>
    <row r="88" spans="1:6" x14ac:dyDescent="0.25">
      <c r="A88" s="65"/>
      <c r="B88" s="65"/>
      <c r="C88" s="65"/>
      <c r="D88" s="65"/>
      <c r="E88" s="65"/>
      <c r="F88" s="65"/>
    </row>
    <row r="89" spans="1:6" ht="15.75" x14ac:dyDescent="0.25">
      <c r="A89" s="384" t="s">
        <v>229</v>
      </c>
      <c r="B89" s="385"/>
      <c r="C89" s="385"/>
      <c r="D89" s="385"/>
      <c r="E89" s="385"/>
      <c r="F89" s="386"/>
    </row>
    <row r="90" spans="1:6" ht="15.75" x14ac:dyDescent="0.25">
      <c r="A90" s="66" t="s">
        <v>240</v>
      </c>
      <c r="B90" s="67"/>
      <c r="C90" s="67"/>
      <c r="D90" s="67"/>
      <c r="E90" s="67"/>
      <c r="F90" s="68"/>
    </row>
    <row r="91" spans="1:6" ht="15.75" x14ac:dyDescent="0.25">
      <c r="A91" s="66" t="s">
        <v>241</v>
      </c>
      <c r="B91" s="67"/>
      <c r="C91" s="67"/>
      <c r="D91" s="67"/>
      <c r="E91" s="67"/>
      <c r="F91" s="68"/>
    </row>
    <row r="92" spans="1:6" ht="15.75" x14ac:dyDescent="0.25">
      <c r="A92" s="66" t="s">
        <v>242</v>
      </c>
      <c r="B92" s="67"/>
      <c r="C92" s="67"/>
      <c r="D92" s="67"/>
      <c r="E92" s="67"/>
      <c r="F92" s="68"/>
    </row>
    <row r="93" spans="1:6" ht="33.75" customHeight="1" x14ac:dyDescent="0.25">
      <c r="A93" s="388" t="s">
        <v>243</v>
      </c>
      <c r="B93" s="389"/>
      <c r="C93" s="389"/>
      <c r="D93" s="389"/>
      <c r="E93" s="389"/>
      <c r="F93" s="390"/>
    </row>
  </sheetData>
  <mergeCells count="24">
    <mergeCell ref="A21:F21"/>
    <mergeCell ref="A43:B43"/>
    <mergeCell ref="A2:D2"/>
    <mergeCell ref="A23:A24"/>
    <mergeCell ref="B23:B24"/>
    <mergeCell ref="C23:D23"/>
    <mergeCell ref="A12:C12"/>
    <mergeCell ref="E23:F23"/>
    <mergeCell ref="B86:D86"/>
    <mergeCell ref="A89:F89"/>
    <mergeCell ref="A55:F55"/>
    <mergeCell ref="A93:F93"/>
    <mergeCell ref="A57:A58"/>
    <mergeCell ref="B57:F57"/>
    <mergeCell ref="C65:E65"/>
    <mergeCell ref="A68:F68"/>
    <mergeCell ref="G23:H23"/>
    <mergeCell ref="I23:J23"/>
    <mergeCell ref="K23:L23"/>
    <mergeCell ref="A54:F54"/>
    <mergeCell ref="A78:A79"/>
    <mergeCell ref="B78:D78"/>
    <mergeCell ref="C47:D47"/>
    <mergeCell ref="A44:B4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47"/>
  <sheetViews>
    <sheetView topLeftCell="A37" workbookViewId="0"/>
  </sheetViews>
  <sheetFormatPr baseColWidth="10" defaultColWidth="9.140625" defaultRowHeight="15" x14ac:dyDescent="0.25"/>
  <cols>
    <col min="1" max="1" width="29.28515625" style="12" customWidth="1"/>
    <col min="2" max="2" width="43" style="12" customWidth="1"/>
    <col min="3" max="9" width="11.42578125" style="12" customWidth="1"/>
    <col min="10" max="10" width="35.28515625" style="12" customWidth="1"/>
    <col min="11" max="234" width="11.42578125" style="12" customWidth="1"/>
    <col min="235" max="235" width="15.7109375" style="12" customWidth="1"/>
  </cols>
  <sheetData>
    <row r="1" spans="1:6" x14ac:dyDescent="0.25">
      <c r="A1" s="73"/>
      <c r="B1" s="73"/>
      <c r="C1" s="73"/>
      <c r="D1" s="73"/>
      <c r="E1" s="73"/>
      <c r="F1" s="73"/>
    </row>
    <row r="2" spans="1:6" x14ac:dyDescent="0.25">
      <c r="A2" s="395" t="s">
        <v>244</v>
      </c>
      <c r="B2" s="396"/>
      <c r="C2" s="73"/>
      <c r="D2" s="73"/>
      <c r="E2" s="73"/>
      <c r="F2" s="73"/>
    </row>
    <row r="3" spans="1:6" x14ac:dyDescent="0.25">
      <c r="C3" s="73"/>
      <c r="D3" s="73"/>
      <c r="E3" s="73"/>
      <c r="F3" s="73"/>
    </row>
    <row r="4" spans="1:6" x14ac:dyDescent="0.25">
      <c r="A4" s="397" t="s">
        <v>245</v>
      </c>
      <c r="B4" s="44" t="s">
        <v>246</v>
      </c>
      <c r="C4" s="73"/>
      <c r="D4" s="73"/>
      <c r="E4" s="73"/>
      <c r="F4" s="73"/>
    </row>
    <row r="5" spans="1:6" x14ac:dyDescent="0.25">
      <c r="A5" s="398"/>
      <c r="B5" s="44" t="s">
        <v>247</v>
      </c>
      <c r="C5" s="73"/>
      <c r="D5" s="73"/>
      <c r="E5" s="73"/>
      <c r="F5" s="73"/>
    </row>
    <row r="6" spans="1:6" x14ac:dyDescent="0.25">
      <c r="A6" s="398"/>
      <c r="B6" s="44" t="s">
        <v>248</v>
      </c>
      <c r="C6" s="73"/>
      <c r="D6" s="73"/>
      <c r="E6" s="73"/>
      <c r="F6" s="73"/>
    </row>
    <row r="7" spans="1:6" x14ac:dyDescent="0.25">
      <c r="A7" s="398"/>
      <c r="B7" s="44" t="s">
        <v>249</v>
      </c>
      <c r="C7" s="73"/>
      <c r="D7" s="73"/>
      <c r="E7" s="73"/>
      <c r="F7" s="73"/>
    </row>
    <row r="8" spans="1:6" x14ac:dyDescent="0.25">
      <c r="A8" s="398"/>
      <c r="B8" s="44" t="s">
        <v>250</v>
      </c>
      <c r="C8" s="73"/>
      <c r="D8" s="73"/>
      <c r="E8" s="73"/>
      <c r="F8" s="73"/>
    </row>
    <row r="9" spans="1:6" x14ac:dyDescent="0.25">
      <c r="A9" s="398"/>
      <c r="B9" s="44" t="s">
        <v>251</v>
      </c>
      <c r="C9" s="73"/>
      <c r="D9" s="73"/>
      <c r="E9" s="73"/>
      <c r="F9" s="73"/>
    </row>
    <row r="10" spans="1:6" x14ac:dyDescent="0.25">
      <c r="A10" s="398"/>
      <c r="B10" s="44" t="s">
        <v>252</v>
      </c>
      <c r="C10" s="73"/>
      <c r="D10" s="73"/>
      <c r="E10" s="73"/>
      <c r="F10" s="73"/>
    </row>
    <row r="11" spans="1:6" x14ac:dyDescent="0.25">
      <c r="A11" s="399"/>
      <c r="B11" s="44" t="s">
        <v>121</v>
      </c>
      <c r="C11" s="73"/>
      <c r="D11" s="73"/>
      <c r="E11" s="73"/>
      <c r="F11" s="73"/>
    </row>
    <row r="12" spans="1:6" x14ac:dyDescent="0.25">
      <c r="A12" s="397" t="s">
        <v>253</v>
      </c>
      <c r="B12" s="45" t="s">
        <v>254</v>
      </c>
      <c r="C12" s="73"/>
      <c r="D12" s="73"/>
      <c r="E12" s="73"/>
      <c r="F12" s="73"/>
    </row>
    <row r="13" spans="1:6" x14ac:dyDescent="0.25">
      <c r="A13" s="398"/>
      <c r="B13" s="44" t="s">
        <v>255</v>
      </c>
      <c r="C13" s="73"/>
      <c r="D13" s="73"/>
      <c r="E13" s="73"/>
      <c r="F13" s="73"/>
    </row>
    <row r="14" spans="1:6" x14ac:dyDescent="0.25">
      <c r="A14" s="398"/>
      <c r="B14" s="44" t="s">
        <v>256</v>
      </c>
      <c r="C14" s="73"/>
      <c r="D14" s="73"/>
      <c r="E14" s="73"/>
      <c r="F14" s="73"/>
    </row>
    <row r="15" spans="1:6" x14ac:dyDescent="0.25">
      <c r="A15" s="398"/>
      <c r="B15" s="44" t="s">
        <v>257</v>
      </c>
      <c r="C15" s="73"/>
      <c r="D15" s="73"/>
      <c r="E15" s="73"/>
      <c r="F15" s="73"/>
    </row>
    <row r="16" spans="1:6" x14ac:dyDescent="0.25">
      <c r="A16" s="398"/>
      <c r="B16" s="44" t="s">
        <v>258</v>
      </c>
      <c r="C16" s="73"/>
      <c r="D16" s="73"/>
      <c r="E16" s="73"/>
      <c r="F16" s="73"/>
    </row>
    <row r="17" spans="1:7" x14ac:dyDescent="0.25">
      <c r="A17" s="398"/>
      <c r="B17" s="44" t="s">
        <v>259</v>
      </c>
      <c r="C17" s="73"/>
      <c r="D17" s="73"/>
      <c r="E17" s="73"/>
      <c r="F17" s="73"/>
    </row>
    <row r="18" spans="1:7" x14ac:dyDescent="0.25">
      <c r="A18" s="398"/>
      <c r="B18" s="44" t="s">
        <v>260</v>
      </c>
      <c r="C18" s="73"/>
      <c r="D18" s="73"/>
      <c r="E18" s="73"/>
      <c r="F18" s="73"/>
    </row>
    <row r="19" spans="1:7" x14ac:dyDescent="0.25">
      <c r="A19" s="398"/>
      <c r="B19" s="44" t="s">
        <v>261</v>
      </c>
      <c r="C19" s="73"/>
      <c r="D19" s="73"/>
      <c r="E19" s="73"/>
      <c r="F19" s="73"/>
    </row>
    <row r="20" spans="1:7" x14ac:dyDescent="0.25">
      <c r="A20" s="398"/>
      <c r="B20" s="44" t="s">
        <v>117</v>
      </c>
      <c r="C20" s="73"/>
      <c r="D20" s="73"/>
      <c r="E20" s="73"/>
      <c r="F20" s="73"/>
    </row>
    <row r="21" spans="1:7" x14ac:dyDescent="0.25">
      <c r="A21" s="398"/>
      <c r="B21" s="44" t="s">
        <v>262</v>
      </c>
      <c r="C21" s="73"/>
      <c r="D21" s="73"/>
      <c r="E21" s="73"/>
      <c r="F21" s="73"/>
    </row>
    <row r="22" spans="1:7" x14ac:dyDescent="0.25">
      <c r="A22" s="398"/>
      <c r="B22" s="44" t="s">
        <v>263</v>
      </c>
      <c r="C22" s="73"/>
      <c r="D22" s="73"/>
      <c r="E22" s="73"/>
      <c r="F22" s="73"/>
    </row>
    <row r="23" spans="1:7" x14ac:dyDescent="0.25">
      <c r="A23" s="398"/>
      <c r="B23" s="44" t="s">
        <v>264</v>
      </c>
      <c r="C23" s="73"/>
      <c r="D23" s="73"/>
      <c r="E23" s="73"/>
      <c r="F23" s="73"/>
    </row>
    <row r="24" spans="1:7" x14ac:dyDescent="0.25">
      <c r="A24" s="398"/>
      <c r="B24" s="44" t="s">
        <v>265</v>
      </c>
      <c r="C24" s="73"/>
      <c r="D24" s="73"/>
      <c r="E24" s="73"/>
      <c r="F24" s="73"/>
    </row>
    <row r="25" spans="1:7" x14ac:dyDescent="0.25">
      <c r="A25" s="399"/>
      <c r="B25" s="44" t="s">
        <v>266</v>
      </c>
      <c r="C25" s="73"/>
      <c r="D25" s="73"/>
      <c r="E25" s="73"/>
      <c r="F25" s="73"/>
    </row>
    <row r="26" spans="1:7" x14ac:dyDescent="0.25">
      <c r="A26" s="38" t="s">
        <v>267</v>
      </c>
      <c r="B26" s="47" t="s">
        <v>109</v>
      </c>
      <c r="C26" s="73"/>
      <c r="D26" s="73"/>
      <c r="E26" s="73"/>
      <c r="F26" s="73"/>
    </row>
    <row r="27" spans="1:7" x14ac:dyDescent="0.25">
      <c r="C27" s="73"/>
      <c r="D27" s="73"/>
      <c r="E27" s="73"/>
      <c r="F27" s="73"/>
    </row>
    <row r="28" spans="1:7" x14ac:dyDescent="0.25">
      <c r="C28" s="73"/>
      <c r="D28" s="73"/>
      <c r="E28" s="73"/>
      <c r="F28" s="73"/>
    </row>
    <row r="29" spans="1:7" x14ac:dyDescent="0.25">
      <c r="A29" s="373" t="s">
        <v>268</v>
      </c>
      <c r="B29" s="373"/>
      <c r="C29" s="73"/>
      <c r="D29" s="73"/>
      <c r="E29" s="73"/>
      <c r="F29" s="73"/>
    </row>
    <row r="30" spans="1:7" x14ac:dyDescent="0.25">
      <c r="A30" s="46"/>
      <c r="B30" s="46"/>
      <c r="C30" s="73"/>
      <c r="D30" s="73"/>
      <c r="E30" s="73"/>
      <c r="F30" s="73"/>
    </row>
    <row r="31" spans="1:7" x14ac:dyDescent="0.25">
      <c r="A31" s="40" t="s">
        <v>269</v>
      </c>
      <c r="B31" s="40" t="s">
        <v>205</v>
      </c>
      <c r="C31" s="41" t="s">
        <v>174</v>
      </c>
      <c r="D31" s="41" t="s">
        <v>175</v>
      </c>
      <c r="E31" s="41" t="s">
        <v>176</v>
      </c>
      <c r="F31" s="41" t="s">
        <v>177</v>
      </c>
      <c r="G31" s="41" t="s">
        <v>178</v>
      </c>
    </row>
    <row r="32" spans="1:7" ht="38.25" x14ac:dyDescent="0.25">
      <c r="A32" s="18" t="s">
        <v>270</v>
      </c>
      <c r="B32" s="42">
        <v>15</v>
      </c>
      <c r="C32" s="101">
        <v>15</v>
      </c>
      <c r="D32" s="101">
        <v>13</v>
      </c>
      <c r="E32" s="102">
        <v>15</v>
      </c>
      <c r="F32" s="42"/>
      <c r="G32" s="42"/>
    </row>
    <row r="33" spans="1:7" ht="38.25" x14ac:dyDescent="0.25">
      <c r="A33" s="18" t="s">
        <v>271</v>
      </c>
      <c r="B33" s="42">
        <v>5</v>
      </c>
      <c r="C33" s="101">
        <v>5</v>
      </c>
      <c r="D33" s="101">
        <v>5</v>
      </c>
      <c r="E33" s="102">
        <v>5</v>
      </c>
      <c r="F33" s="42"/>
      <c r="G33" s="42"/>
    </row>
    <row r="34" spans="1:7" x14ac:dyDescent="0.25">
      <c r="A34" s="18" t="s">
        <v>272</v>
      </c>
      <c r="B34" s="42">
        <v>15</v>
      </c>
      <c r="C34" s="101">
        <v>0</v>
      </c>
      <c r="D34" s="101">
        <v>0</v>
      </c>
      <c r="E34" s="102">
        <v>0</v>
      </c>
      <c r="F34" s="42"/>
      <c r="G34" s="42"/>
    </row>
    <row r="35" spans="1:7" x14ac:dyDescent="0.25">
      <c r="A35" s="18" t="s">
        <v>273</v>
      </c>
      <c r="B35" s="42">
        <v>10</v>
      </c>
      <c r="C35" s="101">
        <v>10</v>
      </c>
      <c r="D35" s="101">
        <v>10</v>
      </c>
      <c r="E35" s="102">
        <v>10</v>
      </c>
      <c r="F35" s="42"/>
      <c r="G35" s="42"/>
    </row>
    <row r="36" spans="1:7" ht="38.25" x14ac:dyDescent="0.25">
      <c r="A36" s="18" t="s">
        <v>274</v>
      </c>
      <c r="B36" s="42">
        <v>15</v>
      </c>
      <c r="C36" s="101">
        <v>15</v>
      </c>
      <c r="D36" s="101">
        <v>15</v>
      </c>
      <c r="E36" s="102">
        <v>15</v>
      </c>
      <c r="F36" s="42"/>
      <c r="G36" s="42"/>
    </row>
    <row r="37" spans="1:7" ht="38.25" x14ac:dyDescent="0.25">
      <c r="A37" s="18" t="s">
        <v>275</v>
      </c>
      <c r="B37" s="42">
        <v>10</v>
      </c>
      <c r="C37" s="101">
        <v>10</v>
      </c>
      <c r="D37" s="101">
        <v>10</v>
      </c>
      <c r="E37" s="102">
        <v>10</v>
      </c>
      <c r="F37" s="42"/>
      <c r="G37" s="42"/>
    </row>
    <row r="38" spans="1:7" ht="38.25" x14ac:dyDescent="0.25">
      <c r="A38" s="18" t="s">
        <v>276</v>
      </c>
      <c r="B38" s="42">
        <v>30</v>
      </c>
      <c r="C38" s="101">
        <v>20</v>
      </c>
      <c r="D38" s="101">
        <v>22</v>
      </c>
      <c r="E38" s="102">
        <v>25</v>
      </c>
      <c r="F38" s="42"/>
      <c r="G38" s="42"/>
    </row>
    <row r="39" spans="1:7" x14ac:dyDescent="0.25">
      <c r="A39" s="43" t="s">
        <v>200</v>
      </c>
      <c r="B39" s="43">
        <f t="shared" ref="B39:G39" si="0">SUM(B32:B38)</f>
        <v>100</v>
      </c>
      <c r="C39" s="43">
        <f t="shared" si="0"/>
        <v>75</v>
      </c>
      <c r="D39" s="43">
        <f t="shared" si="0"/>
        <v>75</v>
      </c>
      <c r="E39" s="43">
        <f t="shared" si="0"/>
        <v>80</v>
      </c>
      <c r="F39" s="43">
        <f t="shared" si="0"/>
        <v>0</v>
      </c>
      <c r="G39" s="43">
        <f t="shared" si="0"/>
        <v>0</v>
      </c>
    </row>
    <row r="40" spans="1:7" x14ac:dyDescent="0.25">
      <c r="C40" s="73"/>
      <c r="D40" s="73"/>
      <c r="E40" s="73"/>
      <c r="F40" s="73"/>
    </row>
    <row r="41" spans="1:7" x14ac:dyDescent="0.25">
      <c r="A41" s="373" t="s">
        <v>277</v>
      </c>
      <c r="B41" s="373"/>
      <c r="C41" s="73"/>
      <c r="D41" s="73"/>
      <c r="E41" s="73"/>
      <c r="F41" s="73"/>
    </row>
    <row r="42" spans="1:7" x14ac:dyDescent="0.25">
      <c r="C42" s="73"/>
      <c r="D42" s="73"/>
      <c r="E42" s="73"/>
      <c r="F42" s="73"/>
    </row>
    <row r="43" spans="1:7" ht="42.75" customHeight="1" x14ac:dyDescent="0.25">
      <c r="A43" s="50" t="s">
        <v>278</v>
      </c>
      <c r="B43" s="51" t="s">
        <v>279</v>
      </c>
      <c r="C43" s="73"/>
      <c r="D43" s="73"/>
      <c r="E43" s="73"/>
      <c r="F43" s="73"/>
    </row>
    <row r="44" spans="1:7" ht="20.25" customHeight="1" x14ac:dyDescent="0.25">
      <c r="A44" s="18" t="s">
        <v>280</v>
      </c>
      <c r="B44" s="42">
        <v>0</v>
      </c>
      <c r="C44" s="73"/>
      <c r="D44" s="73"/>
      <c r="E44" s="73"/>
      <c r="F44" s="73"/>
    </row>
    <row r="45" spans="1:7" ht="20.25" customHeight="1" x14ac:dyDescent="0.25">
      <c r="A45" s="18" t="s">
        <v>281</v>
      </c>
      <c r="B45" s="42">
        <v>1</v>
      </c>
      <c r="C45" s="73"/>
      <c r="D45" s="73"/>
      <c r="E45" s="73"/>
      <c r="F45" s="73"/>
    </row>
    <row r="46" spans="1:7" ht="20.25" customHeight="1" x14ac:dyDescent="0.25">
      <c r="A46" s="18" t="s">
        <v>282</v>
      </c>
      <c r="B46" s="42">
        <v>2</v>
      </c>
      <c r="C46" s="73"/>
      <c r="D46" s="73"/>
      <c r="E46" s="73"/>
      <c r="F46" s="73"/>
    </row>
    <row r="47" spans="1:7" x14ac:dyDescent="0.25">
      <c r="A47" s="35"/>
      <c r="B47" s="14"/>
    </row>
  </sheetData>
  <mergeCells count="5">
    <mergeCell ref="A2:B2"/>
    <mergeCell ref="A29:B29"/>
    <mergeCell ref="A41:B41"/>
    <mergeCell ref="A4:A11"/>
    <mergeCell ref="A12:A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14</vt:i4>
      </vt:variant>
    </vt:vector>
  </HeadingPairs>
  <TitlesOfParts>
    <vt:vector size="19" baseType="lpstr">
      <vt:lpstr>1. IDENTIFICACIÓN RIESGO</vt:lpstr>
      <vt:lpstr>2. ANALISIS Y VALORACION</vt:lpstr>
      <vt:lpstr>3. MAPA</vt:lpstr>
      <vt:lpstr>TABLAS ANALISIS</vt:lpstr>
      <vt:lpstr>TABLAS VALORACION</vt:lpstr>
      <vt:lpstr>'1. IDENTIFICACIÓN RIESGO'!Área_de_impresión</vt:lpstr>
      <vt:lpstr>'2. ANALISIS Y VALORACION'!Área_de_impresión</vt:lpstr>
      <vt:lpstr>'3. MAPA'!Área_de_impresión</vt:lpstr>
      <vt:lpstr>'TABLAS ANALISIS'!Área_de_impresión</vt:lpstr>
      <vt:lpstr>'2. ANALISIS Y VALORACION'!CONTROLES</vt:lpstr>
      <vt:lpstr>'1. IDENTIFICACIÓN RIESGO'!CORRUPCION</vt:lpstr>
      <vt:lpstr>CORRUPCION</vt:lpstr>
      <vt:lpstr>'1. IDENTIFICACIÓN RIESGO'!factoresexternos</vt:lpstr>
      <vt:lpstr>factoresinternos</vt:lpstr>
      <vt:lpstr>OK</vt:lpstr>
      <vt:lpstr>'1. IDENTIFICACIÓN RIESGO'!OLE_LINK1</vt:lpstr>
      <vt:lpstr>'1. IDENTIFICACIÓN RIESGO'!Tipo_de_riesgo</vt:lpstr>
      <vt:lpstr>'1. IDENTIFICACIÓN RIESGO'!Títulos_a_imprimir</vt:lpstr>
      <vt:lpstr>'3. MAPA'!Títulos_a_imprimir</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Android phone</dc:creator>
  <cp:lastModifiedBy>CARMEN ROSA MENDOZA</cp:lastModifiedBy>
  <cp:lastPrinted>2016-10-14T18:31:01Z</cp:lastPrinted>
  <dcterms:created xsi:type="dcterms:W3CDTF">2016-05-12T15:42:09Z</dcterms:created>
  <dcterms:modified xsi:type="dcterms:W3CDTF">2017-01-23T16:16:28Z</dcterms:modified>
</cp:coreProperties>
</file>